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932" firstSheet="5" activeTab="13"/>
  </bookViews>
  <sheets>
    <sheet name="ŠUR 1." sheetId="1" r:id="rId1"/>
    <sheet name="ŠUR 1.a. " sheetId="2" r:id="rId2"/>
    <sheet name="ŠUR1.I." sheetId="3" r:id="rId3"/>
    <sheet name="ŠUR1.I.a." sheetId="4" r:id="rId4"/>
    <sheet name="ŠUR1.II." sheetId="5" r:id="rId5"/>
    <sheet name="ŠUR1.II.a. " sheetId="6" r:id="rId6"/>
    <sheet name="Klopke" sheetId="7" r:id="rId7"/>
    <sheet name="Bespr.sj." sheetId="8" r:id="rId8"/>
    <sheet name="Prekrš.pos." sheetId="9" r:id="rId9"/>
    <sheet name="Br.sječe" sheetId="10" r:id="rId10"/>
    <sheet name="Br.sj.po Opš." sheetId="11" r:id="rId11"/>
    <sheet name="N.sječe" sheetId="12" r:id="rId12"/>
    <sheet name="Ang.kap." sheetId="13" r:id="rId13"/>
    <sheet name="Zalihe" sheetId="14" r:id="rId14"/>
    <sheet name="Zaposl." sheetId="15" r:id="rId15"/>
    <sheet name="Ostv.inv.ulaganja" sheetId="16" r:id="rId16"/>
    <sheet name="List1" sheetId="17" r:id="rId1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<sst xmlns="http://schemas.openxmlformats.org/spreadsheetml/2006/main" count="1073" uniqueCount="348">
  <si>
    <t>Četinari</t>
  </si>
  <si>
    <t>Lišćari</t>
  </si>
  <si>
    <t>Svega</t>
  </si>
  <si>
    <t xml:space="preserve">Četinari </t>
  </si>
  <si>
    <t>Visoke šume</t>
  </si>
  <si>
    <t>Kulture</t>
  </si>
  <si>
    <t>U K U P N O</t>
  </si>
  <si>
    <t>Gornja Drinjača</t>
  </si>
  <si>
    <t>Srednja Drinjača</t>
  </si>
  <si>
    <t>Gostelja</t>
  </si>
  <si>
    <t>Š.G.</t>
  </si>
  <si>
    <t>SVEUKUPNO</t>
  </si>
  <si>
    <t>Tabela 2.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</si>
  <si>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</si>
  <si>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</si>
  <si>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</si>
  <si>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</si>
  <si>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</si>
  <si>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</si>
  <si>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</si>
  <si>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</si>
  <si>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</si>
  <si>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</si>
  <si>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</si>
  <si>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</si>
  <si>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</si>
  <si>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</si>
  <si>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</si>
  <si>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</si>
  <si>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</si>
  <si>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</si>
  <si>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</si>
  <si>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</si>
  <si>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</si>
  <si>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</si>
  <si>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</si>
  <si>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</si>
  <si>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</si>
  <si>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</si>
  <si>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</si>
  <si>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</si>
  <si>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</si>
  <si>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</si>
  <si>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</si>
  <si>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ŠG "KONJUH"</t>
  </si>
  <si>
    <t>ŠG "SPREČKO"</t>
  </si>
  <si>
    <t>ŠG "MAJEVIČKO"</t>
  </si>
  <si>
    <t>ŠG "VLASENIČKO"</t>
  </si>
  <si>
    <t>ŠG "KONJUH" KLADANJ</t>
  </si>
  <si>
    <t>Ukupno</t>
  </si>
  <si>
    <t>Sječa</t>
  </si>
  <si>
    <t>Izvoz</t>
  </si>
  <si>
    <t>Otprema</t>
  </si>
  <si>
    <t>II Usluge</t>
  </si>
  <si>
    <t>I+II+III</t>
  </si>
  <si>
    <t>UKUPNO</t>
  </si>
  <si>
    <t>Šumarija</t>
  </si>
  <si>
    <t>Sadnja sadnicama</t>
  </si>
  <si>
    <t>G.Drinjača</t>
  </si>
  <si>
    <t>S.Drinjača</t>
  </si>
  <si>
    <t>Banovići</t>
  </si>
  <si>
    <t>Tuzla</t>
  </si>
  <si>
    <t>Srebrenik</t>
  </si>
  <si>
    <t>Čelić</t>
  </si>
  <si>
    <t>Jelovik</t>
  </si>
  <si>
    <t>Jelica</t>
  </si>
  <si>
    <t>ŠUMSKO GAZDINSTVO</t>
  </si>
  <si>
    <t>(pošumljavanje)</t>
  </si>
  <si>
    <t>Tabela 1.</t>
  </si>
  <si>
    <t>Tabela 1.a.</t>
  </si>
  <si>
    <t>R.br.</t>
  </si>
  <si>
    <t>ŠG-Šumarija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</si>
  <si>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</si>
  <si>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</si>
  <si>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</si>
  <si>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</si>
  <si>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</si>
  <si>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</si>
  <si>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</si>
  <si>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</si>
  <si>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</si>
  <si>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Jelica Sapna</t>
  </si>
  <si>
    <t>Jelovik Turalići</t>
  </si>
  <si>
    <t>Privatne šume</t>
  </si>
  <si>
    <t>I</t>
  </si>
  <si>
    <t>II</t>
  </si>
  <si>
    <t>III</t>
  </si>
  <si>
    <t>IV</t>
  </si>
  <si>
    <t>V</t>
  </si>
  <si>
    <t xml:space="preserve">VI </t>
  </si>
  <si>
    <t>D I R E K C I J A</t>
  </si>
  <si>
    <t>ŠG "Konjuh"</t>
  </si>
  <si>
    <t>ŠG "Sprečko"</t>
  </si>
  <si>
    <t>ŠG "Majevičko"</t>
  </si>
  <si>
    <t>ŠG "Vlaseničko"</t>
  </si>
  <si>
    <t>JP "ŠUME TK"</t>
  </si>
  <si>
    <t>P R E G L E D</t>
  </si>
  <si>
    <t>Plan (ha)</t>
  </si>
  <si>
    <t>Ukupno ha</t>
  </si>
  <si>
    <t>Plan</t>
  </si>
  <si>
    <t>Index</t>
  </si>
  <si>
    <t>12/11</t>
  </si>
  <si>
    <t>Izvršeno</t>
  </si>
  <si>
    <t>Izdanačke š.</t>
  </si>
  <si>
    <t>Indexi</t>
  </si>
  <si>
    <t>7/4</t>
  </si>
  <si>
    <t>8/5</t>
  </si>
  <si>
    <t>9/6</t>
  </si>
  <si>
    <t>Kategorija</t>
  </si>
  <si>
    <t>Gospod. Jedinica</t>
  </si>
  <si>
    <r>
      <t>(neto drvna masa m</t>
    </r>
    <r>
      <rPr>
        <b/>
        <sz val="10"/>
        <rFont val="Arial"/>
        <family val="2"/>
      </rPr>
      <t>³</t>
    </r>
    <r>
      <rPr>
        <b/>
        <sz val="10"/>
        <rFont val="Arial"/>
        <family val="2"/>
      </rPr>
      <t>)</t>
    </r>
  </si>
  <si>
    <t>ŠG "SPREČKO" ŽIVINICE</t>
  </si>
  <si>
    <t>ŠG "MAJEVIČKO" SREBRENIK</t>
  </si>
  <si>
    <t>Tabela 5.</t>
  </si>
  <si>
    <t>%</t>
  </si>
  <si>
    <t>III Maloprodaja</t>
  </si>
  <si>
    <t>I Vlast.kapaciteti</t>
  </si>
  <si>
    <t>-realizacija m3</t>
  </si>
  <si>
    <t>kom</t>
  </si>
  <si>
    <t>KM</t>
  </si>
  <si>
    <t>PROIZVODNJA</t>
  </si>
  <si>
    <t>Realizacija</t>
  </si>
  <si>
    <t>ZALIHE</t>
  </si>
  <si>
    <t>Kod panja</t>
  </si>
  <si>
    <t>Na međustovar.</t>
  </si>
  <si>
    <t>VI</t>
  </si>
  <si>
    <t>VII</t>
  </si>
  <si>
    <t>VIII</t>
  </si>
  <si>
    <t>IX</t>
  </si>
  <si>
    <t>X</t>
  </si>
  <si>
    <t>XI</t>
  </si>
  <si>
    <t>XII</t>
  </si>
  <si>
    <t>Tabela 6.</t>
  </si>
  <si>
    <t>MJESEC</t>
  </si>
  <si>
    <t>ŠG "VLASENIČKO" TURALIĆI</t>
  </si>
  <si>
    <t>UKUPNO "ŠUME TK"</t>
  </si>
  <si>
    <t>Izvršeno (ha)</t>
  </si>
  <si>
    <t>Izvrš.</t>
  </si>
  <si>
    <t>Vrste prijava</t>
  </si>
  <si>
    <t>Bespravna sječa</t>
  </si>
  <si>
    <t>Uzurpirana površina</t>
  </si>
  <si>
    <t>Br.prijava</t>
  </si>
  <si>
    <t>Uzurp.pov.</t>
  </si>
  <si>
    <t>Uzur.povr.</t>
  </si>
  <si>
    <t>Prijava</t>
  </si>
  <si>
    <t>Šteta KM</t>
  </si>
  <si>
    <t xml:space="preserve">Podneseno prijava </t>
  </si>
  <si>
    <t>Riješeno prijava</t>
  </si>
  <si>
    <t>Presuđeno</t>
  </si>
  <si>
    <t>Konjuh</t>
  </si>
  <si>
    <t>Sprečko</t>
  </si>
  <si>
    <t>Majevičko</t>
  </si>
  <si>
    <t>Vlaseničko</t>
  </si>
  <si>
    <t>Šumsko gazdinstvo</t>
  </si>
  <si>
    <t>Ukupno otprema</t>
  </si>
  <si>
    <t>Br.masa</t>
  </si>
  <si>
    <t>postupci</t>
  </si>
  <si>
    <t>Odbačene tužbe iz</t>
  </si>
  <si>
    <t>Obustavljeni</t>
  </si>
  <si>
    <t>krivični postupci</t>
  </si>
  <si>
    <t>krivične presude</t>
  </si>
  <si>
    <t>KONJUH</t>
  </si>
  <si>
    <t>SPREČKO</t>
  </si>
  <si>
    <t>MAJEVIČKO</t>
  </si>
  <si>
    <t>VLASENIČKO</t>
  </si>
  <si>
    <t>Tabela 1.e.</t>
  </si>
  <si>
    <t>gazdinstvo</t>
  </si>
  <si>
    <t>Krivični</t>
  </si>
  <si>
    <t>Prekršajni</t>
  </si>
  <si>
    <t>ŠUME TK</t>
  </si>
  <si>
    <t>(bruto drvna masa m³)</t>
  </si>
  <si>
    <t>Planirana sječa bruto</t>
  </si>
  <si>
    <t>Ostvarena sječa bruto</t>
  </si>
  <si>
    <t>SVEGA</t>
  </si>
  <si>
    <t>EVIDENCIONI LIST ZA ULOV POTKORNJAKA NA SMRČI I BORU</t>
  </si>
  <si>
    <t>typographus</t>
  </si>
  <si>
    <t>chalccographus</t>
  </si>
  <si>
    <t>sexdentatus</t>
  </si>
  <si>
    <t>Brojno stanje komada</t>
  </si>
  <si>
    <t xml:space="preserve">Ips </t>
  </si>
  <si>
    <t>Ips</t>
  </si>
  <si>
    <t>Broj klopki</t>
  </si>
  <si>
    <t>Šumsko</t>
  </si>
  <si>
    <t>Pityogenes</t>
  </si>
  <si>
    <t>UKUPNO JP "ŠUME TK"</t>
  </si>
  <si>
    <t>Tabela 1.f.</t>
  </si>
  <si>
    <t>m³</t>
  </si>
  <si>
    <t>m²</t>
  </si>
  <si>
    <t>Naplaćeno KM</t>
  </si>
  <si>
    <t>(pošumljavanje po opštinama)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</si>
  <si>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</si>
  <si>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</si>
  <si>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</si>
  <si>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</si>
  <si>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</si>
  <si>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</si>
  <si>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</si>
  <si>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</si>
  <si>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</si>
  <si>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</si>
  <si>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Plan pošumljavanja po opštinama ha</t>
  </si>
  <si>
    <t>Izvršeno pošumljavanje po opštinama ha</t>
  </si>
  <si>
    <t>26/14</t>
  </si>
  <si>
    <t>047 Kladanj</t>
  </si>
  <si>
    <t>044 Kalesija</t>
  </si>
  <si>
    <t>106 Živinice</t>
  </si>
  <si>
    <t>085 Srebrenik</t>
  </si>
  <si>
    <t>001 Banovići</t>
  </si>
  <si>
    <t>056 Čelić</t>
  </si>
  <si>
    <t>057 Lukavac</t>
  </si>
  <si>
    <t>138 Sapna</t>
  </si>
  <si>
    <t>035 Gračanica</t>
  </si>
  <si>
    <t>142 Teočak</t>
  </si>
  <si>
    <t>094 Tuzla</t>
  </si>
  <si>
    <t>Tabela 1.I.</t>
  </si>
  <si>
    <t>Tabela 1.II.</t>
  </si>
  <si>
    <t>Planirano popunjavanje ( ha )</t>
  </si>
  <si>
    <t>Izvršeno popunjavanje ( ha )</t>
  </si>
  <si>
    <t>Šifra</t>
  </si>
  <si>
    <t>12/5</t>
  </si>
  <si>
    <t>Tabela 1.I.a.</t>
  </si>
  <si>
    <t>(popunjavanje po opštinama)</t>
  </si>
  <si>
    <t>Šifra:</t>
  </si>
  <si>
    <t>1 - Visoke šume sa prirodnom obnovom -kategorija 1000</t>
  </si>
  <si>
    <t>2 - Šumske kulture -kategorija 3000</t>
  </si>
  <si>
    <t xml:space="preserve">3 - Izdanačke šume -kategorija 4000       </t>
  </si>
  <si>
    <t>4 - Šibljaci i goleti podesni za pošumljav.-kategorija 5000</t>
  </si>
  <si>
    <t>Plan popunjavanja po opštinama ha</t>
  </si>
  <si>
    <t>3</t>
  </si>
  <si>
    <t>4</t>
  </si>
  <si>
    <t>Izvršeno popunjavanje po opštinama ha</t>
  </si>
  <si>
    <t>(njega šum. kultura i sastojina iz prirodne obnove)</t>
  </si>
  <si>
    <t>10/3</t>
  </si>
  <si>
    <t>11/4</t>
  </si>
  <si>
    <t>Planirana njega ( ha )</t>
  </si>
  <si>
    <t>Prorede</t>
  </si>
  <si>
    <t>Izvršena njega ( ha )</t>
  </si>
  <si>
    <t>Tabela 1.II.a.</t>
  </si>
  <si>
    <t>Planirana njega šuma po opštinama ha</t>
  </si>
  <si>
    <t>Šifra opštine:</t>
  </si>
  <si>
    <t>Tabela 2.a.</t>
  </si>
  <si>
    <t>Kladanj</t>
  </si>
  <si>
    <t>Živinice</t>
  </si>
  <si>
    <t>Opština</t>
  </si>
  <si>
    <t>Lukavac</t>
  </si>
  <si>
    <t>Gračanica</t>
  </si>
  <si>
    <t>Kalesija</t>
  </si>
  <si>
    <t>Sapna</t>
  </si>
  <si>
    <t>Teočak</t>
  </si>
  <si>
    <t>Tabela 1.b.</t>
  </si>
  <si>
    <t>S V E G A</t>
  </si>
  <si>
    <t>SVEGA OSTALE SJEČE</t>
  </si>
  <si>
    <t>Odbijajuće i oslobađ.</t>
  </si>
  <si>
    <t>Obustavljeni prekrš.</t>
  </si>
  <si>
    <t>parnič. postupaka</t>
  </si>
  <si>
    <t>Obust. izvršni</t>
  </si>
  <si>
    <t>Tabela 8.</t>
  </si>
  <si>
    <t>Mr.</t>
  </si>
  <si>
    <t>Pripr.zemlj.za prir.podmlađ.i sjetva sjemenom</t>
  </si>
  <si>
    <t>Sporedne djelatnosti</t>
  </si>
  <si>
    <t>Četin</t>
  </si>
  <si>
    <t>Lišć</t>
  </si>
  <si>
    <t>5+14</t>
  </si>
  <si>
    <t>8+17</t>
  </si>
  <si>
    <t>22/21</t>
  </si>
  <si>
    <t>Mlad.i guš.</t>
  </si>
  <si>
    <t>Tabela 2.a.1.</t>
  </si>
  <si>
    <t>6/3</t>
  </si>
  <si>
    <t xml:space="preserve">R E K A P I T U L A C I J A </t>
  </si>
  <si>
    <t>Izvršena njega šuma po opštinama ha</t>
  </si>
  <si>
    <t>(popunjavanje prirod.podmlatka i šumskih kultura)</t>
  </si>
  <si>
    <t>(njega šum.kultura i sastojina iz prirod.obnove po opštinama)</t>
  </si>
  <si>
    <t>Šifra izvrš.</t>
  </si>
  <si>
    <t>D.Krivaja</t>
  </si>
  <si>
    <t xml:space="preserve">JP "ŠUME TK" d.d. </t>
  </si>
  <si>
    <t xml:space="preserve">P R E G L E D </t>
  </si>
  <si>
    <t>Tabela 7.</t>
  </si>
  <si>
    <t>Konto</t>
  </si>
  <si>
    <t>S t r u k t u r a</t>
  </si>
  <si>
    <t>j.mj.</t>
  </si>
  <si>
    <t>Količ.</t>
  </si>
  <si>
    <t xml:space="preserve">Cijena </t>
  </si>
  <si>
    <t>Vrijed.u KM</t>
  </si>
  <si>
    <t>1.</t>
  </si>
  <si>
    <t>02200</t>
  </si>
  <si>
    <t>kom.</t>
  </si>
  <si>
    <t>2.</t>
  </si>
  <si>
    <t>3.</t>
  </si>
  <si>
    <t>02210</t>
  </si>
  <si>
    <t>Informatička oprema</t>
  </si>
  <si>
    <t>4.</t>
  </si>
  <si>
    <t>5.</t>
  </si>
  <si>
    <t>6.</t>
  </si>
  <si>
    <t>7.</t>
  </si>
  <si>
    <t>02580</t>
  </si>
  <si>
    <t>Izrada ŠPO</t>
  </si>
  <si>
    <t>8.</t>
  </si>
  <si>
    <t xml:space="preserve">SVEGA </t>
  </si>
  <si>
    <t>DIREKCIJA</t>
  </si>
  <si>
    <t>01400</t>
  </si>
  <si>
    <t>Pravo korišt.softvera</t>
  </si>
  <si>
    <t>02215</t>
  </si>
  <si>
    <t>Mobilni telefoni</t>
  </si>
  <si>
    <t>REKAPITULACIJA</t>
  </si>
  <si>
    <t>Red.</t>
  </si>
  <si>
    <t>Iznos KM</t>
  </si>
  <si>
    <t>Izvori finansiranja</t>
  </si>
  <si>
    <t>broj</t>
  </si>
  <si>
    <t>Vlastiti</t>
  </si>
  <si>
    <t>Tuđi</t>
  </si>
  <si>
    <t>04200</t>
  </si>
  <si>
    <t>02400</t>
  </si>
  <si>
    <t>Oprema za proiz.u šumarstvu</t>
  </si>
  <si>
    <t>Motorna vozila</t>
  </si>
  <si>
    <t>022210</t>
  </si>
  <si>
    <t>Privatne šum</t>
  </si>
  <si>
    <t>izvršenja  šumsko-uzgojnih radova za 2016. godinu</t>
  </si>
  <si>
    <t>izvršenja  šumsko-uzgojnih radova za 2016.godinu</t>
  </si>
  <si>
    <t>izvršenja šumsko-uzgojnih radova za 2016.godinu</t>
  </si>
  <si>
    <t>za 2016.godinu</t>
  </si>
  <si>
    <t>izvršenih bespravnih sječa i pričinjenih šteta za 2016.godinu</t>
  </si>
  <si>
    <t>obustavljenih prekršajnih i krivičnih postupaka po osnovu šumskih šteta za 2016.godinu</t>
  </si>
  <si>
    <t>izvršenja  sječa za 2016.godinu po širim kategorijama</t>
  </si>
  <si>
    <t>izvršenje plana sječa za 2016.godinu po Općinama</t>
  </si>
  <si>
    <t>izvršenja plana sječa za 2016.god.po Općinama</t>
  </si>
  <si>
    <t>izvršenja  sječa za 2016.godinu</t>
  </si>
  <si>
    <t>Izvršenja plana proizvodnje po angažovanim kapacitetima za 2016.godinu</t>
  </si>
  <si>
    <t>proizvodnje i zaliha po mjesecima za 2016.godinu</t>
  </si>
  <si>
    <t>kvalifikacione strukture zaposlenih za 2016.godinu</t>
  </si>
  <si>
    <t>(stanje na dan 31.12.2016.)</t>
  </si>
  <si>
    <t>ostvarenih investicionih ulaganja u 2016.godini</t>
  </si>
  <si>
    <t>02350</t>
  </si>
  <si>
    <t>Kancelarijski namještaj i opre.</t>
  </si>
  <si>
    <t>Putnički automobili</t>
  </si>
  <si>
    <t>Oprema za proizvodnju</t>
  </si>
  <si>
    <t>Konji za vuču (8 pari)</t>
  </si>
  <si>
    <t>02220</t>
  </si>
  <si>
    <t>Uređaj za zagr. prostorija</t>
  </si>
  <si>
    <t>02402</t>
  </si>
  <si>
    <t>Kamioni i prikolice</t>
  </si>
  <si>
    <t>Kanc.namj. i rač.oprema</t>
  </si>
  <si>
    <t>0258</t>
  </si>
  <si>
    <t>Kanel.namješ.i rač.oprema</t>
  </si>
  <si>
    <t>Mobilni telefoni-Direkcija</t>
  </si>
  <si>
    <t>9.</t>
  </si>
  <si>
    <t>10.</t>
  </si>
  <si>
    <t>Krivični postupci</t>
  </si>
  <si>
    <t>Prekrš.postupci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</si>
</sst>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_ ;\-#,##0\ "/>
    <numFmt numFmtId="181" formatCode="#,##0.000"/>
    <numFmt numFmtId="182" formatCode="#,##0.0000"/>
    <numFmt numFmtId="183" formatCode="[$-41A]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C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4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8" xfId="0" applyFont="1" applyBorder="1" applyAlignment="1">
      <alignment/>
    </xf>
    <xf numFmtId="49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1" xfId="0" applyBorder="1" applyAlignment="1">
      <alignment shrinkToFit="1"/>
    </xf>
    <xf numFmtId="0" fontId="0" fillId="0" borderId="0" xfId="0" applyAlignment="1">
      <alignment shrinkToFit="1"/>
    </xf>
    <xf numFmtId="0" fontId="0" fillId="0" borderId="21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6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22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49" fontId="13" fillId="34" borderId="14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0" xfId="0" applyFill="1" applyAlignment="1">
      <alignment shrinkToFit="1"/>
    </xf>
    <xf numFmtId="0" fontId="0" fillId="0" borderId="21" xfId="0" applyFill="1" applyBorder="1" applyAlignment="1">
      <alignment shrinkToFit="1"/>
    </xf>
    <xf numFmtId="3" fontId="7" fillId="0" borderId="18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33" borderId="11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9" fillId="34" borderId="23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3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80" fontId="3" fillId="0" borderId="10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9" fontId="3" fillId="0" borderId="10" xfId="0" applyNumberFormat="1" applyFont="1" applyBorder="1" applyAlignment="1">
      <alignment/>
    </xf>
    <xf numFmtId="179" fontId="6" fillId="35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179" fontId="11" fillId="34" borderId="10" xfId="0" applyNumberFormat="1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3" fontId="11" fillId="34" borderId="14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13" fillId="34" borderId="14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/>
    </xf>
    <xf numFmtId="180" fontId="14" fillId="0" borderId="10" xfId="0" applyNumberFormat="1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178" fontId="11" fillId="34" borderId="10" xfId="51" applyNumberFormat="1" applyFont="1" applyFill="1" applyBorder="1" applyAlignment="1">
      <alignment vertical="center"/>
    </xf>
    <xf numFmtId="180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179" fontId="11" fillId="34" borderId="10" xfId="0" applyNumberFormat="1" applyFont="1" applyFill="1" applyBorder="1" applyAlignment="1">
      <alignment vertical="center"/>
    </xf>
    <xf numFmtId="3" fontId="52" fillId="0" borderId="14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7" borderId="14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35" borderId="11" xfId="0" applyFont="1" applyFill="1" applyBorder="1" applyAlignment="1">
      <alignment horizontal="left"/>
    </xf>
    <xf numFmtId="1" fontId="3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left"/>
    </xf>
    <xf numFmtId="4" fontId="52" fillId="37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4" borderId="1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35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9" fillId="34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0" fontId="11" fillId="34" borderId="12" xfId="0" applyFont="1" applyFill="1" applyBorder="1" applyAlignment="1">
      <alignment horizontal="right"/>
    </xf>
    <xf numFmtId="0" fontId="10" fillId="34" borderId="2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2" xfId="0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B7">
      <selection activeCell="U21" sqref="U21"/>
    </sheetView>
  </sheetViews>
  <sheetFormatPr defaultColWidth="9.140625" defaultRowHeight="12.75"/>
  <cols>
    <col min="1" max="1" width="12.57421875" style="0" customWidth="1"/>
    <col min="2" max="2" width="9.421875" style="0" customWidth="1"/>
    <col min="3" max="4" width="5.421875" style="0" customWidth="1"/>
    <col min="5" max="5" width="6.421875" style="0" customWidth="1"/>
    <col min="6" max="7" width="6.00390625" style="0" customWidth="1"/>
    <col min="8" max="8" width="7.00390625" style="0" customWidth="1"/>
    <col min="9" max="9" width="5.57421875" style="0" customWidth="1"/>
    <col min="10" max="11" width="4.7109375" style="0" customWidth="1"/>
    <col min="12" max="12" width="5.57421875" style="0" customWidth="1"/>
    <col min="13" max="13" width="5.28125" style="0" customWidth="1"/>
    <col min="14" max="14" width="6.140625" style="0" customWidth="1"/>
    <col min="15" max="15" width="5.7109375" style="0" customWidth="1"/>
    <col min="16" max="16" width="5.8515625" style="0" customWidth="1"/>
    <col min="17" max="17" width="7.00390625" style="0" customWidth="1"/>
    <col min="18" max="18" width="5.00390625" style="0" customWidth="1"/>
    <col min="19" max="20" width="4.7109375" style="0" customWidth="1"/>
    <col min="21" max="22" width="6.140625" style="0" customWidth="1"/>
    <col min="23" max="23" width="6.140625" style="8" customWidth="1"/>
  </cols>
  <sheetData>
    <row r="1" spans="22:23" ht="12.75">
      <c r="V1" s="8"/>
      <c r="W1"/>
    </row>
    <row r="2" spans="22:23" ht="12.75">
      <c r="V2" s="8"/>
      <c r="W2"/>
    </row>
    <row r="3" spans="22:23" ht="12.75">
      <c r="V3" s="8"/>
      <c r="W3"/>
    </row>
    <row r="4" spans="1:4" ht="12.75">
      <c r="A4" s="261" t="s">
        <v>13</v>
      </c>
      <c r="B4" s="261"/>
      <c r="C4" s="261"/>
      <c r="D4" s="261"/>
    </row>
    <row r="5" spans="1:4" ht="12.75">
      <c r="A5" s="261" t="s">
        <v>14</v>
      </c>
      <c r="B5" s="261"/>
      <c r="C5" s="261"/>
      <c r="D5" s="261"/>
    </row>
    <row r="7" spans="1:23" ht="12.75">
      <c r="A7" s="271" t="s">
        <v>96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</row>
    <row r="8" spans="1:23" ht="12.75">
      <c r="A8" s="271" t="s">
        <v>316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</row>
    <row r="9" spans="1:23" ht="12.75" customHeight="1">
      <c r="A9" s="271" t="s">
        <v>67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</row>
    <row r="10" spans="22:23" ht="12.75">
      <c r="V10" s="272" t="s">
        <v>68</v>
      </c>
      <c r="W10" s="272"/>
    </row>
    <row r="11" spans="22:23" ht="12.75">
      <c r="V11" s="49"/>
      <c r="W11" s="49"/>
    </row>
    <row r="12" spans="1:23" s="112" customFormat="1" ht="10.5" customHeight="1">
      <c r="A12" s="262" t="s">
        <v>66</v>
      </c>
      <c r="B12" s="265" t="s">
        <v>56</v>
      </c>
      <c r="C12" s="268" t="s">
        <v>258</v>
      </c>
      <c r="D12" s="269"/>
      <c r="E12" s="269"/>
      <c r="F12" s="269"/>
      <c r="G12" s="269"/>
      <c r="H12" s="269"/>
      <c r="I12" s="269"/>
      <c r="J12" s="269"/>
      <c r="K12" s="270"/>
      <c r="L12" s="268" t="s">
        <v>57</v>
      </c>
      <c r="M12" s="269"/>
      <c r="N12" s="269"/>
      <c r="O12" s="269"/>
      <c r="P12" s="269"/>
      <c r="Q12" s="269"/>
      <c r="R12" s="269"/>
      <c r="S12" s="269"/>
      <c r="T12" s="270"/>
      <c r="U12" s="279" t="s">
        <v>98</v>
      </c>
      <c r="V12" s="280"/>
      <c r="W12" s="64" t="s">
        <v>100</v>
      </c>
    </row>
    <row r="13" spans="1:23" ht="12.75">
      <c r="A13" s="263"/>
      <c r="B13" s="266"/>
      <c r="C13" s="268" t="s">
        <v>97</v>
      </c>
      <c r="D13" s="269"/>
      <c r="E13" s="270"/>
      <c r="F13" s="268" t="s">
        <v>136</v>
      </c>
      <c r="G13" s="269"/>
      <c r="H13" s="270"/>
      <c r="I13" s="268" t="s">
        <v>272</v>
      </c>
      <c r="J13" s="269"/>
      <c r="K13" s="270"/>
      <c r="L13" s="268" t="s">
        <v>97</v>
      </c>
      <c r="M13" s="269"/>
      <c r="N13" s="270"/>
      <c r="O13" s="268" t="s">
        <v>136</v>
      </c>
      <c r="P13" s="269"/>
      <c r="Q13" s="270"/>
      <c r="R13" s="268" t="s">
        <v>272</v>
      </c>
      <c r="S13" s="269"/>
      <c r="T13" s="270"/>
      <c r="U13" s="151" t="s">
        <v>99</v>
      </c>
      <c r="V13" s="151" t="s">
        <v>137</v>
      </c>
      <c r="W13" s="259" t="s">
        <v>264</v>
      </c>
    </row>
    <row r="14" spans="1:23" ht="12.75">
      <c r="A14" s="264"/>
      <c r="B14" s="267"/>
      <c r="C14" s="68" t="s">
        <v>260</v>
      </c>
      <c r="D14" s="68" t="s">
        <v>261</v>
      </c>
      <c r="E14" s="68" t="s">
        <v>2</v>
      </c>
      <c r="F14" s="68" t="s">
        <v>260</v>
      </c>
      <c r="G14" s="68" t="s">
        <v>261</v>
      </c>
      <c r="H14" s="68" t="s">
        <v>2</v>
      </c>
      <c r="I14" s="68">
        <v>1</v>
      </c>
      <c r="J14" s="68">
        <v>3</v>
      </c>
      <c r="K14" s="68">
        <v>4</v>
      </c>
      <c r="L14" s="68" t="s">
        <v>260</v>
      </c>
      <c r="M14" s="68" t="s">
        <v>261</v>
      </c>
      <c r="N14" s="68" t="s">
        <v>2</v>
      </c>
      <c r="O14" s="68" t="s">
        <v>260</v>
      </c>
      <c r="P14" s="68" t="s">
        <v>261</v>
      </c>
      <c r="Q14" s="68" t="s">
        <v>2</v>
      </c>
      <c r="R14" s="68">
        <v>1</v>
      </c>
      <c r="S14" s="68">
        <v>3</v>
      </c>
      <c r="T14" s="68">
        <v>4</v>
      </c>
      <c r="U14" s="173" t="s">
        <v>262</v>
      </c>
      <c r="V14" s="173" t="s">
        <v>263</v>
      </c>
      <c r="W14" s="260"/>
    </row>
    <row r="15" spans="1:23" ht="12.75">
      <c r="A15" s="135">
        <v>1</v>
      </c>
      <c r="B15" s="167">
        <v>2</v>
      </c>
      <c r="C15" s="143">
        <v>3</v>
      </c>
      <c r="D15" s="168">
        <v>4</v>
      </c>
      <c r="E15" s="168">
        <v>5</v>
      </c>
      <c r="F15" s="168">
        <v>6</v>
      </c>
      <c r="G15" s="168">
        <v>7</v>
      </c>
      <c r="H15" s="168">
        <v>8</v>
      </c>
      <c r="I15" s="169">
        <v>9</v>
      </c>
      <c r="J15" s="169">
        <v>10</v>
      </c>
      <c r="K15" s="169">
        <v>11</v>
      </c>
      <c r="L15" s="170">
        <v>12</v>
      </c>
      <c r="M15" s="170">
        <v>13</v>
      </c>
      <c r="N15" s="170">
        <v>14</v>
      </c>
      <c r="O15" s="143">
        <v>15</v>
      </c>
      <c r="P15" s="143">
        <v>16</v>
      </c>
      <c r="Q15" s="143">
        <v>17</v>
      </c>
      <c r="R15" s="168">
        <v>18</v>
      </c>
      <c r="S15" s="168">
        <v>19</v>
      </c>
      <c r="T15" s="168">
        <v>20</v>
      </c>
      <c r="U15" s="168">
        <v>21</v>
      </c>
      <c r="V15" s="168">
        <v>22</v>
      </c>
      <c r="W15" s="171">
        <v>23</v>
      </c>
    </row>
    <row r="16" spans="1:23" ht="12.75">
      <c r="A16" s="276" t="s">
        <v>161</v>
      </c>
      <c r="B16" s="46" t="s">
        <v>58</v>
      </c>
      <c r="C16" s="219">
        <v>4</v>
      </c>
      <c r="D16" s="220">
        <v>0</v>
      </c>
      <c r="E16" s="38">
        <f>C16+D16</f>
        <v>4</v>
      </c>
      <c r="F16" s="38">
        <v>0</v>
      </c>
      <c r="G16" s="38">
        <v>0</v>
      </c>
      <c r="H16" s="38">
        <f>F16+G16</f>
        <v>0</v>
      </c>
      <c r="I16" s="38">
        <v>0</v>
      </c>
      <c r="J16" s="38">
        <v>0</v>
      </c>
      <c r="K16" s="38">
        <v>0</v>
      </c>
      <c r="L16" s="220">
        <v>14.5</v>
      </c>
      <c r="M16" s="220">
        <v>1</v>
      </c>
      <c r="N16" s="38">
        <f>L16+M16</f>
        <v>15.5</v>
      </c>
      <c r="O16" s="38">
        <v>13.6</v>
      </c>
      <c r="P16" s="38">
        <v>0.6</v>
      </c>
      <c r="Q16" s="38">
        <f>O16+P16</f>
        <v>14.2</v>
      </c>
      <c r="R16" s="38">
        <v>14.2</v>
      </c>
      <c r="S16" s="38">
        <v>0</v>
      </c>
      <c r="T16" s="38">
        <v>0</v>
      </c>
      <c r="U16" s="38">
        <f aca="true" t="shared" si="0" ref="U16:U29">E16+N16</f>
        <v>19.5</v>
      </c>
      <c r="V16" s="38">
        <f aca="true" t="shared" si="1" ref="V16:V21">H16+Q16</f>
        <v>14.2</v>
      </c>
      <c r="W16" s="29">
        <f>V16/U16*100</f>
        <v>72.82051282051282</v>
      </c>
    </row>
    <row r="17" spans="1:23" ht="12.75">
      <c r="A17" s="277"/>
      <c r="B17" s="46" t="s">
        <v>59</v>
      </c>
      <c r="C17" s="220">
        <v>0</v>
      </c>
      <c r="D17" s="220">
        <v>0</v>
      </c>
      <c r="E17" s="38">
        <f aca="true" t="shared" si="2" ref="E17:E28">C17+D17</f>
        <v>0</v>
      </c>
      <c r="F17" s="38">
        <v>0</v>
      </c>
      <c r="G17" s="38">
        <v>0</v>
      </c>
      <c r="H17" s="38">
        <f>F17+G17</f>
        <v>0</v>
      </c>
      <c r="I17" s="38">
        <v>0</v>
      </c>
      <c r="J17" s="38">
        <v>0</v>
      </c>
      <c r="K17" s="38">
        <v>0</v>
      </c>
      <c r="L17" s="220">
        <v>7</v>
      </c>
      <c r="M17" s="220">
        <v>3.5</v>
      </c>
      <c r="N17" s="38">
        <f>L17+M17</f>
        <v>10.5</v>
      </c>
      <c r="O17" s="38">
        <v>6.8</v>
      </c>
      <c r="P17" s="38">
        <v>3.5</v>
      </c>
      <c r="Q17" s="38">
        <f>O17+P17</f>
        <v>10.3</v>
      </c>
      <c r="R17" s="38">
        <v>10.3</v>
      </c>
      <c r="S17" s="38">
        <v>0</v>
      </c>
      <c r="T17" s="38">
        <v>0</v>
      </c>
      <c r="U17" s="38">
        <f t="shared" si="0"/>
        <v>10.5</v>
      </c>
      <c r="V17" s="38">
        <f t="shared" si="1"/>
        <v>10.3</v>
      </c>
      <c r="W17" s="29">
        <f aca="true" t="shared" si="3" ref="W17:W25">V17/U17*100</f>
        <v>98.0952380952381</v>
      </c>
    </row>
    <row r="18" spans="1:23" ht="12.75">
      <c r="A18" s="277"/>
      <c r="B18" s="46" t="s">
        <v>9</v>
      </c>
      <c r="C18" s="220">
        <v>3</v>
      </c>
      <c r="D18" s="220">
        <v>0</v>
      </c>
      <c r="E18" s="38">
        <f t="shared" si="2"/>
        <v>3</v>
      </c>
      <c r="F18" s="38">
        <v>0</v>
      </c>
      <c r="G18" s="38">
        <v>3</v>
      </c>
      <c r="H18" s="38">
        <f>F18+G18</f>
        <v>3</v>
      </c>
      <c r="I18" s="38">
        <v>3</v>
      </c>
      <c r="J18" s="38">
        <v>0</v>
      </c>
      <c r="K18" s="38">
        <v>0</v>
      </c>
      <c r="L18" s="220">
        <v>11.1</v>
      </c>
      <c r="M18" s="220">
        <v>3.4</v>
      </c>
      <c r="N18" s="38">
        <f>L18+M18</f>
        <v>14.5</v>
      </c>
      <c r="O18" s="38">
        <v>10.76</v>
      </c>
      <c r="P18" s="38">
        <v>2.9</v>
      </c>
      <c r="Q18" s="38">
        <f>O18+P18</f>
        <v>13.66</v>
      </c>
      <c r="R18" s="38">
        <v>13.16</v>
      </c>
      <c r="S18" s="38">
        <v>0.5</v>
      </c>
      <c r="T18" s="38">
        <v>0</v>
      </c>
      <c r="U18" s="38">
        <f t="shared" si="0"/>
        <v>17.5</v>
      </c>
      <c r="V18" s="38">
        <f t="shared" si="1"/>
        <v>16.66</v>
      </c>
      <c r="W18" s="29">
        <f t="shared" si="3"/>
        <v>95.19999999999999</v>
      </c>
    </row>
    <row r="19" spans="1:23" ht="12.75">
      <c r="A19" s="278"/>
      <c r="B19" s="69" t="s">
        <v>2</v>
      </c>
      <c r="C19" s="70">
        <f>SUM(C16:C18)</f>
        <v>7</v>
      </c>
      <c r="D19" s="70">
        <f>SUM(D16:D18)</f>
        <v>0</v>
      </c>
      <c r="E19" s="70">
        <f t="shared" si="2"/>
        <v>7</v>
      </c>
      <c r="F19" s="70">
        <f>SUM(F16:F18)</f>
        <v>0</v>
      </c>
      <c r="G19" s="70">
        <f>SUM(G16:G18)</f>
        <v>3</v>
      </c>
      <c r="H19" s="70">
        <f aca="true" t="shared" si="4" ref="H19:H28">F19+G19</f>
        <v>3</v>
      </c>
      <c r="I19" s="70">
        <f>SUM(I16:I18)</f>
        <v>3</v>
      </c>
      <c r="J19" s="70">
        <f>SUM(J16:J18)</f>
        <v>0</v>
      </c>
      <c r="K19" s="70">
        <f>SUM(K16:K18)</f>
        <v>0</v>
      </c>
      <c r="L19" s="182">
        <f>SUM(L16:L18)</f>
        <v>32.6</v>
      </c>
      <c r="M19" s="182">
        <f>SUM(M16:M18)</f>
        <v>7.9</v>
      </c>
      <c r="N19" s="70">
        <f aca="true" t="shared" si="5" ref="N19:N28">L19+M19</f>
        <v>40.5</v>
      </c>
      <c r="O19" s="70">
        <f>SUM(O16:O18)</f>
        <v>31.159999999999997</v>
      </c>
      <c r="P19" s="70">
        <f>SUM(P16:P18)</f>
        <v>7</v>
      </c>
      <c r="Q19" s="70">
        <f aca="true" t="shared" si="6" ref="Q19:Q28">O19+P19</f>
        <v>38.16</v>
      </c>
      <c r="R19" s="70">
        <f>SUM(R16:R18)</f>
        <v>37.66</v>
      </c>
      <c r="S19" s="70">
        <f>SUM(S16:S18)</f>
        <v>0.5</v>
      </c>
      <c r="T19" s="70">
        <f>SUM(T16:T18)</f>
        <v>0</v>
      </c>
      <c r="U19" s="70">
        <f t="shared" si="0"/>
        <v>47.5</v>
      </c>
      <c r="V19" s="70">
        <f t="shared" si="1"/>
        <v>41.16</v>
      </c>
      <c r="W19" s="71">
        <f t="shared" si="3"/>
        <v>86.65263157894736</v>
      </c>
    </row>
    <row r="20" spans="1:23" ht="12.75">
      <c r="A20" s="117"/>
      <c r="B20" s="46" t="s">
        <v>60</v>
      </c>
      <c r="C20" s="38">
        <v>1</v>
      </c>
      <c r="D20" s="38">
        <v>7.5</v>
      </c>
      <c r="E20" s="50">
        <f t="shared" si="2"/>
        <v>8.5</v>
      </c>
      <c r="F20" s="132">
        <v>1</v>
      </c>
      <c r="G20" s="132">
        <v>7.5</v>
      </c>
      <c r="H20" s="110">
        <f t="shared" si="4"/>
        <v>8.5</v>
      </c>
      <c r="I20" s="110">
        <v>8.5</v>
      </c>
      <c r="J20" s="110">
        <v>0</v>
      </c>
      <c r="K20" s="110">
        <v>0</v>
      </c>
      <c r="L20" s="38">
        <v>17.8</v>
      </c>
      <c r="M20" s="38">
        <v>3.5</v>
      </c>
      <c r="N20" s="110">
        <f t="shared" si="5"/>
        <v>21.3</v>
      </c>
      <c r="O20" s="132">
        <v>19.3</v>
      </c>
      <c r="P20" s="132">
        <v>3.4</v>
      </c>
      <c r="Q20" s="50">
        <f t="shared" si="6"/>
        <v>22.7</v>
      </c>
      <c r="R20" s="132">
        <v>18.2</v>
      </c>
      <c r="S20" s="132">
        <v>3.5</v>
      </c>
      <c r="T20" s="132">
        <v>1</v>
      </c>
      <c r="U20" s="50">
        <f t="shared" si="0"/>
        <v>29.8</v>
      </c>
      <c r="V20" s="50">
        <f t="shared" si="1"/>
        <v>31.2</v>
      </c>
      <c r="W20" s="53">
        <f t="shared" si="3"/>
        <v>104.69798657718121</v>
      </c>
    </row>
    <row r="21" spans="1:23" ht="12.75">
      <c r="A21" s="118" t="s">
        <v>162</v>
      </c>
      <c r="B21" s="46" t="s">
        <v>61</v>
      </c>
      <c r="C21" s="38">
        <v>13</v>
      </c>
      <c r="D21" s="38">
        <v>5</v>
      </c>
      <c r="E21" s="50">
        <f t="shared" si="2"/>
        <v>18</v>
      </c>
      <c r="F21" s="132">
        <v>13</v>
      </c>
      <c r="G21" s="132">
        <v>5</v>
      </c>
      <c r="H21" s="110">
        <f t="shared" si="4"/>
        <v>18</v>
      </c>
      <c r="I21" s="110">
        <v>0</v>
      </c>
      <c r="J21" s="110">
        <v>0</v>
      </c>
      <c r="K21" s="110">
        <v>0</v>
      </c>
      <c r="L21" s="38">
        <v>16</v>
      </c>
      <c r="M21" s="38">
        <v>12.5</v>
      </c>
      <c r="N21" s="110">
        <f t="shared" si="5"/>
        <v>28.5</v>
      </c>
      <c r="O21" s="132">
        <v>16</v>
      </c>
      <c r="P21" s="132">
        <v>12.5</v>
      </c>
      <c r="Q21" s="50">
        <f t="shared" si="6"/>
        <v>28.5</v>
      </c>
      <c r="R21" s="38">
        <v>0</v>
      </c>
      <c r="S21" s="38">
        <v>0</v>
      </c>
      <c r="T21" s="38">
        <v>0</v>
      </c>
      <c r="U21" s="50">
        <f t="shared" si="0"/>
        <v>46.5</v>
      </c>
      <c r="V21" s="50">
        <f t="shared" si="1"/>
        <v>46.5</v>
      </c>
      <c r="W21" s="53">
        <f t="shared" si="3"/>
        <v>100</v>
      </c>
    </row>
    <row r="22" spans="1:23" ht="12.75">
      <c r="A22" s="119"/>
      <c r="B22" s="69" t="s">
        <v>2</v>
      </c>
      <c r="C22" s="70">
        <f>SUM(C20:C21)</f>
        <v>14</v>
      </c>
      <c r="D22" s="70">
        <f>SUM(D20:D21)</f>
        <v>12.5</v>
      </c>
      <c r="E22" s="70">
        <f t="shared" si="2"/>
        <v>26.5</v>
      </c>
      <c r="F22" s="70">
        <f>SUM(F20:F21)</f>
        <v>14</v>
      </c>
      <c r="G22" s="70">
        <f>SUM(G20:G21)</f>
        <v>12.5</v>
      </c>
      <c r="H22" s="70">
        <f t="shared" si="4"/>
        <v>26.5</v>
      </c>
      <c r="I22" s="70">
        <f>SUM(I20:I21)</f>
        <v>8.5</v>
      </c>
      <c r="J22" s="70">
        <f>SUM(J20:J21)</f>
        <v>0</v>
      </c>
      <c r="K22" s="70">
        <f>SUM(K20:K21)</f>
        <v>0</v>
      </c>
      <c r="L22" s="182">
        <f>SUM(L20:L21)</f>
        <v>33.8</v>
      </c>
      <c r="M22" s="182">
        <f>SUM(M20:M21)</f>
        <v>16</v>
      </c>
      <c r="N22" s="70">
        <f t="shared" si="5"/>
        <v>49.8</v>
      </c>
      <c r="O22" s="70">
        <f>SUM(O20:O21)</f>
        <v>35.3</v>
      </c>
      <c r="P22" s="70">
        <f>SUM(P20:P21)</f>
        <v>15.9</v>
      </c>
      <c r="Q22" s="70">
        <f t="shared" si="6"/>
        <v>51.199999999999996</v>
      </c>
      <c r="R22" s="70">
        <f>SUM(R20:R21)</f>
        <v>18.2</v>
      </c>
      <c r="S22" s="70">
        <f>SUM(S20:S21)</f>
        <v>3.5</v>
      </c>
      <c r="T22" s="70">
        <f>SUM(T20:T21)</f>
        <v>1</v>
      </c>
      <c r="U22" s="70">
        <f t="shared" si="0"/>
        <v>76.3</v>
      </c>
      <c r="V22" s="70">
        <f aca="true" t="shared" si="7" ref="V22:V29">H22+Q22</f>
        <v>77.69999999999999</v>
      </c>
      <c r="W22" s="71">
        <f t="shared" si="3"/>
        <v>101.83486238532109</v>
      </c>
    </row>
    <row r="23" spans="1:23" ht="12.75">
      <c r="A23" s="117"/>
      <c r="B23" s="46" t="s">
        <v>62</v>
      </c>
      <c r="C23" s="221">
        <v>0</v>
      </c>
      <c r="D23" s="132">
        <v>0</v>
      </c>
      <c r="E23" s="38">
        <f t="shared" si="2"/>
        <v>0</v>
      </c>
      <c r="F23" s="50">
        <v>0</v>
      </c>
      <c r="G23" s="50">
        <v>0</v>
      </c>
      <c r="H23" s="50">
        <f t="shared" si="4"/>
        <v>0</v>
      </c>
      <c r="I23" s="50">
        <v>0</v>
      </c>
      <c r="J23" s="50">
        <v>0</v>
      </c>
      <c r="K23" s="50">
        <v>0</v>
      </c>
      <c r="L23" s="221">
        <v>1.1</v>
      </c>
      <c r="M23" s="221">
        <v>2.2</v>
      </c>
      <c r="N23" s="50">
        <f t="shared" si="5"/>
        <v>3.3000000000000003</v>
      </c>
      <c r="O23" s="50">
        <v>0.5</v>
      </c>
      <c r="P23" s="50">
        <v>0</v>
      </c>
      <c r="Q23" s="50">
        <f t="shared" si="6"/>
        <v>0.5</v>
      </c>
      <c r="R23" s="50">
        <v>0.5</v>
      </c>
      <c r="S23" s="50">
        <v>0</v>
      </c>
      <c r="T23" s="50">
        <v>0</v>
      </c>
      <c r="U23" s="50">
        <f t="shared" si="0"/>
        <v>3.3000000000000003</v>
      </c>
      <c r="V23" s="50">
        <f t="shared" si="7"/>
        <v>0.5</v>
      </c>
      <c r="W23" s="53">
        <f t="shared" si="3"/>
        <v>15.151515151515149</v>
      </c>
    </row>
    <row r="24" spans="1:23" ht="12.75">
      <c r="A24" s="118" t="s">
        <v>163</v>
      </c>
      <c r="B24" s="46" t="s">
        <v>63</v>
      </c>
      <c r="C24" s="221">
        <v>0</v>
      </c>
      <c r="D24" s="132">
        <v>0</v>
      </c>
      <c r="E24" s="38">
        <f t="shared" si="2"/>
        <v>0</v>
      </c>
      <c r="F24" s="50">
        <v>0</v>
      </c>
      <c r="G24" s="50">
        <v>0</v>
      </c>
      <c r="H24" s="50">
        <f t="shared" si="4"/>
        <v>0</v>
      </c>
      <c r="I24" s="50">
        <v>0</v>
      </c>
      <c r="J24" s="50">
        <v>0</v>
      </c>
      <c r="K24" s="50">
        <v>0</v>
      </c>
      <c r="L24" s="221">
        <v>1.5</v>
      </c>
      <c r="M24" s="221">
        <v>0</v>
      </c>
      <c r="N24" s="50">
        <f t="shared" si="5"/>
        <v>1.5</v>
      </c>
      <c r="O24" s="50">
        <v>1.65</v>
      </c>
      <c r="P24" s="50">
        <v>0</v>
      </c>
      <c r="Q24" s="50">
        <f t="shared" si="6"/>
        <v>1.65</v>
      </c>
      <c r="R24" s="50">
        <v>1.15</v>
      </c>
      <c r="S24" s="50">
        <v>0.5</v>
      </c>
      <c r="T24" s="50">
        <v>0</v>
      </c>
      <c r="U24" s="50">
        <f t="shared" si="0"/>
        <v>1.5</v>
      </c>
      <c r="V24" s="50">
        <f t="shared" si="7"/>
        <v>1.65</v>
      </c>
      <c r="W24" s="53">
        <f t="shared" si="3"/>
        <v>109.99999999999999</v>
      </c>
    </row>
    <row r="25" spans="1:23" ht="12.75">
      <c r="A25" s="119"/>
      <c r="B25" s="69" t="s">
        <v>2</v>
      </c>
      <c r="C25" s="70">
        <f>SUM(C23:C24)</f>
        <v>0</v>
      </c>
      <c r="D25" s="70">
        <f>SUM(D23:D24)</f>
        <v>0</v>
      </c>
      <c r="E25" s="70">
        <f t="shared" si="2"/>
        <v>0</v>
      </c>
      <c r="F25" s="70">
        <f>SUM(F23:F24)</f>
        <v>0</v>
      </c>
      <c r="G25" s="70">
        <f>SUM(G23:G24)</f>
        <v>0</v>
      </c>
      <c r="H25" s="70">
        <f t="shared" si="4"/>
        <v>0</v>
      </c>
      <c r="I25" s="70">
        <f>SUM(I23:I24)</f>
        <v>0</v>
      </c>
      <c r="J25" s="70">
        <f>SUM(J23:J24)</f>
        <v>0</v>
      </c>
      <c r="K25" s="70">
        <f>SUM(K23:K24)</f>
        <v>0</v>
      </c>
      <c r="L25" s="182">
        <f>SUM(L23:L24)</f>
        <v>2.6</v>
      </c>
      <c r="M25" s="182">
        <f>SUM(M23:M24)</f>
        <v>2.2</v>
      </c>
      <c r="N25" s="70">
        <f t="shared" si="5"/>
        <v>4.800000000000001</v>
      </c>
      <c r="O25" s="70">
        <f>SUM(O23:O24)</f>
        <v>2.15</v>
      </c>
      <c r="P25" s="70">
        <f>SUM(P23:P24)</f>
        <v>0</v>
      </c>
      <c r="Q25" s="70">
        <f t="shared" si="6"/>
        <v>2.15</v>
      </c>
      <c r="R25" s="70">
        <f>SUM(R23:R24)</f>
        <v>1.65</v>
      </c>
      <c r="S25" s="70">
        <f>SUM(S23:S24)</f>
        <v>0.5</v>
      </c>
      <c r="T25" s="70">
        <f>SUM(T23:T24)</f>
        <v>0</v>
      </c>
      <c r="U25" s="70">
        <f t="shared" si="0"/>
        <v>4.800000000000001</v>
      </c>
      <c r="V25" s="70">
        <f t="shared" si="7"/>
        <v>2.15</v>
      </c>
      <c r="W25" s="71">
        <f t="shared" si="3"/>
        <v>44.79166666666666</v>
      </c>
    </row>
    <row r="26" spans="1:23" s="13" customFormat="1" ht="12.75" customHeight="1">
      <c r="A26" s="117"/>
      <c r="B26" s="46" t="s">
        <v>64</v>
      </c>
      <c r="C26" s="220">
        <v>0</v>
      </c>
      <c r="D26" s="220">
        <v>0</v>
      </c>
      <c r="E26" s="38">
        <f t="shared" si="2"/>
        <v>0</v>
      </c>
      <c r="F26" s="38">
        <v>0</v>
      </c>
      <c r="G26" s="38">
        <v>0</v>
      </c>
      <c r="H26" s="38">
        <f t="shared" si="4"/>
        <v>0</v>
      </c>
      <c r="I26" s="38">
        <v>0</v>
      </c>
      <c r="J26" s="38">
        <v>0</v>
      </c>
      <c r="K26" s="38">
        <v>0</v>
      </c>
      <c r="L26" s="220">
        <v>0.5</v>
      </c>
      <c r="M26" s="220">
        <v>0</v>
      </c>
      <c r="N26" s="38">
        <f t="shared" si="5"/>
        <v>0.5</v>
      </c>
      <c r="O26" s="38">
        <v>0.5</v>
      </c>
      <c r="P26" s="38">
        <v>0</v>
      </c>
      <c r="Q26" s="38">
        <f t="shared" si="6"/>
        <v>0.5</v>
      </c>
      <c r="R26" s="38">
        <v>0.5</v>
      </c>
      <c r="S26" s="38">
        <v>0</v>
      </c>
      <c r="T26" s="38">
        <v>0</v>
      </c>
      <c r="U26" s="38">
        <f t="shared" si="0"/>
        <v>0.5</v>
      </c>
      <c r="V26" s="38">
        <f t="shared" si="7"/>
        <v>0.5</v>
      </c>
      <c r="W26" s="29">
        <f>V26/U26*100</f>
        <v>100</v>
      </c>
    </row>
    <row r="27" spans="1:23" ht="12.75">
      <c r="A27" s="118" t="s">
        <v>164</v>
      </c>
      <c r="B27" s="46" t="s">
        <v>65</v>
      </c>
      <c r="C27" s="220">
        <v>0</v>
      </c>
      <c r="D27" s="220">
        <v>0</v>
      </c>
      <c r="E27" s="38">
        <f t="shared" si="2"/>
        <v>0</v>
      </c>
      <c r="F27" s="38">
        <v>0</v>
      </c>
      <c r="G27" s="38">
        <v>0</v>
      </c>
      <c r="H27" s="38">
        <f t="shared" si="4"/>
        <v>0</v>
      </c>
      <c r="I27" s="38">
        <v>0</v>
      </c>
      <c r="J27" s="38">
        <v>0</v>
      </c>
      <c r="K27" s="38">
        <v>0</v>
      </c>
      <c r="L27" s="220">
        <v>1.5</v>
      </c>
      <c r="M27" s="220">
        <v>0</v>
      </c>
      <c r="N27" s="38">
        <f t="shared" si="5"/>
        <v>1.5</v>
      </c>
      <c r="O27" s="38">
        <v>1.5</v>
      </c>
      <c r="P27" s="38">
        <v>0</v>
      </c>
      <c r="Q27" s="38">
        <f t="shared" si="6"/>
        <v>1.5</v>
      </c>
      <c r="R27" s="38">
        <v>1</v>
      </c>
      <c r="S27" s="38">
        <v>0.5</v>
      </c>
      <c r="T27" s="38">
        <v>0</v>
      </c>
      <c r="U27" s="38">
        <f t="shared" si="0"/>
        <v>1.5</v>
      </c>
      <c r="V27" s="38">
        <f t="shared" si="7"/>
        <v>1.5</v>
      </c>
      <c r="W27" s="29">
        <f>V27/U27*100</f>
        <v>100</v>
      </c>
    </row>
    <row r="28" spans="1:23" ht="12.75">
      <c r="A28" s="119"/>
      <c r="B28" s="69" t="s">
        <v>2</v>
      </c>
      <c r="C28" s="70">
        <f>SUM(C26:C27)</f>
        <v>0</v>
      </c>
      <c r="D28" s="70">
        <f>SUM(D26:D27)</f>
        <v>0</v>
      </c>
      <c r="E28" s="70">
        <f t="shared" si="2"/>
        <v>0</v>
      </c>
      <c r="F28" s="70">
        <f>SUM(F26:F27)</f>
        <v>0</v>
      </c>
      <c r="G28" s="70">
        <f>SUM(G26:G27)</f>
        <v>0</v>
      </c>
      <c r="H28" s="70">
        <f t="shared" si="4"/>
        <v>0</v>
      </c>
      <c r="I28" s="70">
        <f>SUM(I26:I27)</f>
        <v>0</v>
      </c>
      <c r="J28" s="70">
        <f>SUM(J26:J27)</f>
        <v>0</v>
      </c>
      <c r="K28" s="70">
        <f>SUM(K26:K27)</f>
        <v>0</v>
      </c>
      <c r="L28" s="182">
        <f>SUM(L26:L27)</f>
        <v>2</v>
      </c>
      <c r="M28" s="182">
        <f>SUM(M26:M27)</f>
        <v>0</v>
      </c>
      <c r="N28" s="70">
        <f t="shared" si="5"/>
        <v>2</v>
      </c>
      <c r="O28" s="70">
        <f>SUM(O26:O27)</f>
        <v>2</v>
      </c>
      <c r="P28" s="70">
        <f>SUM(P26:P27)</f>
        <v>0</v>
      </c>
      <c r="Q28" s="70">
        <f t="shared" si="6"/>
        <v>2</v>
      </c>
      <c r="R28" s="70">
        <f>SUM(R26:R27)</f>
        <v>1.5</v>
      </c>
      <c r="S28" s="70">
        <f>SUM(S26:S27)</f>
        <v>0.5</v>
      </c>
      <c r="T28" s="70">
        <f>SUM(T26:T27)</f>
        <v>0</v>
      </c>
      <c r="U28" s="70">
        <f t="shared" si="0"/>
        <v>2</v>
      </c>
      <c r="V28" s="70">
        <f t="shared" si="7"/>
        <v>2</v>
      </c>
      <c r="W28" s="71">
        <f>V28/U28*100</f>
        <v>100</v>
      </c>
    </row>
    <row r="29" spans="1:23" ht="12.75">
      <c r="A29" s="274" t="s">
        <v>6</v>
      </c>
      <c r="B29" s="275"/>
      <c r="C29" s="72">
        <f aca="true" t="shared" si="8" ref="C29:T29">C19+C22+C25+C28</f>
        <v>21</v>
      </c>
      <c r="D29" s="72">
        <f t="shared" si="8"/>
        <v>12.5</v>
      </c>
      <c r="E29" s="72">
        <f t="shared" si="8"/>
        <v>33.5</v>
      </c>
      <c r="F29" s="72">
        <f t="shared" si="8"/>
        <v>14</v>
      </c>
      <c r="G29" s="72">
        <f t="shared" si="8"/>
        <v>15.5</v>
      </c>
      <c r="H29" s="72">
        <f t="shared" si="8"/>
        <v>29.5</v>
      </c>
      <c r="I29" s="207">
        <f>I19+I22+I25+I28</f>
        <v>11.5</v>
      </c>
      <c r="J29" s="72">
        <f t="shared" si="8"/>
        <v>0</v>
      </c>
      <c r="K29" s="72">
        <f t="shared" si="8"/>
        <v>0</v>
      </c>
      <c r="L29" s="72">
        <f t="shared" si="8"/>
        <v>71</v>
      </c>
      <c r="M29" s="72">
        <f t="shared" si="8"/>
        <v>26.099999999999998</v>
      </c>
      <c r="N29" s="72">
        <f t="shared" si="8"/>
        <v>97.1</v>
      </c>
      <c r="O29" s="72">
        <f t="shared" si="8"/>
        <v>70.61</v>
      </c>
      <c r="P29" s="72">
        <f t="shared" si="8"/>
        <v>22.9</v>
      </c>
      <c r="Q29" s="72">
        <f t="shared" si="8"/>
        <v>93.50999999999999</v>
      </c>
      <c r="R29" s="232">
        <f t="shared" si="8"/>
        <v>59.01</v>
      </c>
      <c r="S29" s="72">
        <f t="shared" si="8"/>
        <v>5</v>
      </c>
      <c r="T29" s="72">
        <f t="shared" si="8"/>
        <v>1</v>
      </c>
      <c r="U29" s="72">
        <f t="shared" si="0"/>
        <v>130.6</v>
      </c>
      <c r="V29" s="72">
        <f t="shared" si="7"/>
        <v>123.00999999999999</v>
      </c>
      <c r="W29" s="172">
        <f>V29/U29*100</f>
        <v>94.18836140888209</v>
      </c>
    </row>
    <row r="30" spans="1:23" ht="12.75">
      <c r="A30" s="22"/>
      <c r="B30" s="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28"/>
      <c r="V30" s="128"/>
      <c r="W30" s="15"/>
    </row>
    <row r="31" spans="1:23" ht="12.75">
      <c r="A31" s="22"/>
      <c r="B31" s="2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28"/>
      <c r="V31" s="128"/>
      <c r="W31" s="15"/>
    </row>
    <row r="32" spans="1:23" ht="12.75">
      <c r="A32" s="130" t="s">
        <v>222</v>
      </c>
      <c r="B32" s="23" t="s">
        <v>223</v>
      </c>
      <c r="C32" s="23"/>
      <c r="D32" s="23"/>
      <c r="E32" s="23"/>
      <c r="F32" s="23"/>
      <c r="G32" s="2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2:21" ht="12.75">
      <c r="B33" s="273" t="s">
        <v>225</v>
      </c>
      <c r="C33" s="273"/>
      <c r="D33" s="273"/>
      <c r="E33" s="273"/>
      <c r="F33" s="273"/>
      <c r="G33" s="273"/>
      <c r="U33" s="45"/>
    </row>
    <row r="34" spans="2:7" ht="12.75">
      <c r="B34" s="23" t="s">
        <v>226</v>
      </c>
      <c r="C34" s="23"/>
      <c r="D34" s="23"/>
      <c r="E34" s="23"/>
      <c r="F34" s="23"/>
      <c r="G34" s="23"/>
    </row>
    <row r="35" spans="22:23" ht="12.75">
      <c r="V35" s="8"/>
      <c r="W35"/>
    </row>
    <row r="41" spans="22:23" ht="12.75">
      <c r="V41" s="8"/>
      <c r="W41"/>
    </row>
    <row r="43" ht="12.75" customHeight="1"/>
    <row r="45" ht="12.75" customHeight="1"/>
    <row r="49" ht="12.75" customHeight="1"/>
  </sheetData>
  <sheetProtection/>
  <mergeCells count="21">
    <mergeCell ref="U12:V12"/>
    <mergeCell ref="F13:H13"/>
    <mergeCell ref="L12:T12"/>
    <mergeCell ref="V10:W10"/>
    <mergeCell ref="L13:N13"/>
    <mergeCell ref="O13:Q13"/>
    <mergeCell ref="B33:G33"/>
    <mergeCell ref="A29:B29"/>
    <mergeCell ref="A16:A19"/>
    <mergeCell ref="R13:T13"/>
    <mergeCell ref="I13:K13"/>
    <mergeCell ref="W13:W14"/>
    <mergeCell ref="A4:D4"/>
    <mergeCell ref="A5:D5"/>
    <mergeCell ref="A12:A14"/>
    <mergeCell ref="B12:B14"/>
    <mergeCell ref="C12:K12"/>
    <mergeCell ref="A8:W8"/>
    <mergeCell ref="A9:W9"/>
    <mergeCell ref="A7:W7"/>
    <mergeCell ref="C13:E1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46">
      <selection activeCell="K17" sqref="K17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11.57421875" style="0" customWidth="1"/>
    <col min="4" max="9" width="8.140625" style="0" customWidth="1"/>
    <col min="10" max="12" width="5.140625" style="0" customWidth="1"/>
    <col min="13" max="14" width="7.7109375" style="0" customWidth="1"/>
  </cols>
  <sheetData>
    <row r="1" spans="1:3" ht="12.75">
      <c r="A1" s="261" t="s">
        <v>13</v>
      </c>
      <c r="B1" s="261"/>
      <c r="C1" s="261"/>
    </row>
    <row r="2" spans="1:8" ht="12.75">
      <c r="A2" s="261" t="s">
        <v>14</v>
      </c>
      <c r="B2" s="261"/>
      <c r="C2" s="3"/>
      <c r="D2" s="271" t="s">
        <v>96</v>
      </c>
      <c r="E2" s="271"/>
      <c r="F2" s="271"/>
      <c r="G2" s="271"/>
      <c r="H2" s="271"/>
    </row>
    <row r="3" spans="1:12" ht="12.75">
      <c r="A3" s="271" t="s">
        <v>322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5:12" ht="12.75" customHeight="1">
      <c r="E4" s="313" t="s">
        <v>170</v>
      </c>
      <c r="F4" s="313"/>
      <c r="G4" s="313"/>
      <c r="I4" s="17"/>
      <c r="J4" s="314" t="s">
        <v>12</v>
      </c>
      <c r="K4" s="314"/>
      <c r="L4" s="314"/>
    </row>
    <row r="5" spans="1:14" ht="12.75">
      <c r="A5" s="265" t="s">
        <v>10</v>
      </c>
      <c r="B5" s="290" t="s">
        <v>109</v>
      </c>
      <c r="C5" s="265" t="s">
        <v>108</v>
      </c>
      <c r="D5" s="312" t="s">
        <v>171</v>
      </c>
      <c r="E5" s="312"/>
      <c r="F5" s="312"/>
      <c r="G5" s="312" t="s">
        <v>172</v>
      </c>
      <c r="H5" s="312"/>
      <c r="I5" s="312"/>
      <c r="J5" s="268" t="s">
        <v>104</v>
      </c>
      <c r="K5" s="269"/>
      <c r="L5" s="270"/>
      <c r="M5" s="22"/>
      <c r="N5" s="23"/>
    </row>
    <row r="6" spans="1:12" ht="12.75">
      <c r="A6" s="267"/>
      <c r="B6" s="292"/>
      <c r="C6" s="267"/>
      <c r="D6" s="87" t="s">
        <v>0</v>
      </c>
      <c r="E6" s="87" t="s">
        <v>1</v>
      </c>
      <c r="F6" s="87" t="s">
        <v>2</v>
      </c>
      <c r="G6" s="87" t="s">
        <v>3</v>
      </c>
      <c r="H6" s="87" t="s">
        <v>1</v>
      </c>
      <c r="I6" s="87" t="s">
        <v>2</v>
      </c>
      <c r="J6" s="91" t="s">
        <v>105</v>
      </c>
      <c r="K6" s="91" t="s">
        <v>106</v>
      </c>
      <c r="L6" s="91" t="s">
        <v>107</v>
      </c>
    </row>
    <row r="7" spans="1:12" s="27" customFormat="1" ht="9.75" customHeight="1">
      <c r="A7" s="24">
        <v>1</v>
      </c>
      <c r="B7" s="25">
        <v>2</v>
      </c>
      <c r="C7" s="26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8">
        <v>11</v>
      </c>
      <c r="L7" s="28">
        <v>12</v>
      </c>
    </row>
    <row r="8" spans="1:12" ht="12.75" customHeight="1">
      <c r="A8" s="303" t="s">
        <v>149</v>
      </c>
      <c r="B8" s="309" t="s">
        <v>7</v>
      </c>
      <c r="C8" s="4" t="s">
        <v>4</v>
      </c>
      <c r="D8" s="239">
        <v>38715</v>
      </c>
      <c r="E8" s="239">
        <v>9979</v>
      </c>
      <c r="F8" s="29">
        <f>D8+E8</f>
        <v>48694</v>
      </c>
      <c r="G8" s="29">
        <v>54076</v>
      </c>
      <c r="H8" s="29">
        <v>7587</v>
      </c>
      <c r="I8" s="29">
        <f>G8+H8</f>
        <v>61663</v>
      </c>
      <c r="J8" s="29">
        <f>G8/D8*100</f>
        <v>139.6771277282707</v>
      </c>
      <c r="K8" s="29">
        <f>H8/E8*100</f>
        <v>76.0296622908107</v>
      </c>
      <c r="L8" s="29">
        <f>I8/F8*100</f>
        <v>126.63367149956875</v>
      </c>
    </row>
    <row r="9" spans="1:12" ht="12.75">
      <c r="A9" s="304"/>
      <c r="B9" s="310"/>
      <c r="C9" s="4" t="s">
        <v>5</v>
      </c>
      <c r="D9" s="239">
        <v>0</v>
      </c>
      <c r="E9" s="239">
        <v>0</v>
      </c>
      <c r="F9" s="29">
        <f aca="true" t="shared" si="0" ref="F9:F16">D9+E9</f>
        <v>0</v>
      </c>
      <c r="G9" s="29">
        <v>141</v>
      </c>
      <c r="H9" s="29">
        <v>36</v>
      </c>
      <c r="I9" s="29">
        <f>G9+H9</f>
        <v>177</v>
      </c>
      <c r="J9" s="29">
        <v>0</v>
      </c>
      <c r="K9" s="29">
        <v>0</v>
      </c>
      <c r="L9" s="29">
        <v>0</v>
      </c>
    </row>
    <row r="10" spans="1:12" ht="12.75">
      <c r="A10" s="304"/>
      <c r="B10" s="311"/>
      <c r="C10" s="4" t="s">
        <v>103</v>
      </c>
      <c r="D10" s="239">
        <v>0</v>
      </c>
      <c r="E10" s="239">
        <v>0</v>
      </c>
      <c r="F10" s="29">
        <f t="shared" si="0"/>
        <v>0</v>
      </c>
      <c r="G10" s="29">
        <v>0</v>
      </c>
      <c r="H10" s="29">
        <v>0</v>
      </c>
      <c r="I10" s="29">
        <f aca="true" t="shared" si="1" ref="I10:I16">G10+H10</f>
        <v>0</v>
      </c>
      <c r="J10" s="29">
        <v>0</v>
      </c>
      <c r="K10" s="29">
        <v>0</v>
      </c>
      <c r="L10" s="29">
        <v>0</v>
      </c>
    </row>
    <row r="11" spans="1:12" ht="12.75">
      <c r="A11" s="304"/>
      <c r="B11" s="309" t="s">
        <v>8</v>
      </c>
      <c r="C11" s="4" t="s">
        <v>4</v>
      </c>
      <c r="D11" s="239">
        <v>13865</v>
      </c>
      <c r="E11" s="239">
        <v>10410</v>
      </c>
      <c r="F11" s="29">
        <f t="shared" si="0"/>
        <v>24275</v>
      </c>
      <c r="G11" s="29">
        <v>18389</v>
      </c>
      <c r="H11" s="29">
        <v>10173</v>
      </c>
      <c r="I11" s="29">
        <f t="shared" si="1"/>
        <v>28562</v>
      </c>
      <c r="J11" s="29">
        <f>G11/D11*100</f>
        <v>132.6289217454021</v>
      </c>
      <c r="K11" s="29">
        <f>H11/E11*100</f>
        <v>97.72334293948127</v>
      </c>
      <c r="L11" s="29">
        <f>I11/F11*100</f>
        <v>117.66014418125643</v>
      </c>
    </row>
    <row r="12" spans="1:12" ht="12.75">
      <c r="A12" s="304"/>
      <c r="B12" s="310"/>
      <c r="C12" s="4" t="s">
        <v>5</v>
      </c>
      <c r="D12" s="239">
        <v>0</v>
      </c>
      <c r="E12" s="239">
        <v>0</v>
      </c>
      <c r="F12" s="29">
        <f t="shared" si="0"/>
        <v>0</v>
      </c>
      <c r="G12" s="29">
        <v>0</v>
      </c>
      <c r="H12" s="29">
        <v>0</v>
      </c>
      <c r="I12" s="29">
        <f t="shared" si="1"/>
        <v>0</v>
      </c>
      <c r="J12" s="29">
        <v>0</v>
      </c>
      <c r="K12" s="29">
        <v>0</v>
      </c>
      <c r="L12" s="29">
        <v>0</v>
      </c>
    </row>
    <row r="13" spans="1:12" ht="12.75">
      <c r="A13" s="304"/>
      <c r="B13" s="311"/>
      <c r="C13" s="4" t="s">
        <v>103</v>
      </c>
      <c r="D13" s="239">
        <v>0</v>
      </c>
      <c r="E13" s="239">
        <v>0</v>
      </c>
      <c r="F13" s="29">
        <f t="shared" si="0"/>
        <v>0</v>
      </c>
      <c r="G13" s="29">
        <v>0</v>
      </c>
      <c r="H13" s="29">
        <v>0</v>
      </c>
      <c r="I13" s="29">
        <f t="shared" si="1"/>
        <v>0</v>
      </c>
      <c r="J13" s="29">
        <v>0</v>
      </c>
      <c r="K13" s="29">
        <v>0</v>
      </c>
      <c r="L13" s="29">
        <v>0</v>
      </c>
    </row>
    <row r="14" spans="1:12" ht="12.75">
      <c r="A14" s="304"/>
      <c r="B14" s="309" t="s">
        <v>9</v>
      </c>
      <c r="C14" s="4" t="s">
        <v>4</v>
      </c>
      <c r="D14" s="239">
        <v>7618</v>
      </c>
      <c r="E14" s="239">
        <v>34079</v>
      </c>
      <c r="F14" s="29">
        <f t="shared" si="0"/>
        <v>41697</v>
      </c>
      <c r="G14" s="29">
        <v>7959</v>
      </c>
      <c r="H14" s="29">
        <v>30208</v>
      </c>
      <c r="I14" s="29">
        <f t="shared" si="1"/>
        <v>38167</v>
      </c>
      <c r="J14" s="29">
        <f aca="true" t="shared" si="2" ref="J14:L15">G14/D14*100</f>
        <v>104.47624048306643</v>
      </c>
      <c r="K14" s="29">
        <f t="shared" si="2"/>
        <v>88.64109862378591</v>
      </c>
      <c r="L14" s="29">
        <f t="shared" si="2"/>
        <v>91.5341631292419</v>
      </c>
    </row>
    <row r="15" spans="1:12" ht="12.75">
      <c r="A15" s="304"/>
      <c r="B15" s="310"/>
      <c r="C15" s="4" t="s">
        <v>5</v>
      </c>
      <c r="D15" s="239">
        <v>120</v>
      </c>
      <c r="E15" s="239">
        <v>5</v>
      </c>
      <c r="F15" s="29">
        <f t="shared" si="0"/>
        <v>125</v>
      </c>
      <c r="G15" s="29">
        <v>155</v>
      </c>
      <c r="H15" s="29">
        <v>0</v>
      </c>
      <c r="I15" s="29">
        <f t="shared" si="1"/>
        <v>155</v>
      </c>
      <c r="J15" s="29">
        <f t="shared" si="2"/>
        <v>129.16666666666669</v>
      </c>
      <c r="K15" s="29">
        <f t="shared" si="2"/>
        <v>0</v>
      </c>
      <c r="L15" s="29">
        <f t="shared" si="2"/>
        <v>124</v>
      </c>
    </row>
    <row r="16" spans="1:12" ht="12.75">
      <c r="A16" s="305"/>
      <c r="B16" s="311"/>
      <c r="C16" s="4" t="s">
        <v>103</v>
      </c>
      <c r="D16" s="239">
        <v>0</v>
      </c>
      <c r="E16" s="239">
        <v>0</v>
      </c>
      <c r="F16" s="29">
        <f t="shared" si="0"/>
        <v>0</v>
      </c>
      <c r="G16" s="29">
        <v>0</v>
      </c>
      <c r="H16" s="29">
        <v>182</v>
      </c>
      <c r="I16" s="29">
        <f t="shared" si="1"/>
        <v>182</v>
      </c>
      <c r="J16" s="29">
        <v>0</v>
      </c>
      <c r="K16" s="29">
        <v>0</v>
      </c>
      <c r="L16" s="29">
        <v>0</v>
      </c>
    </row>
    <row r="17" spans="1:12" ht="12.75">
      <c r="A17" s="298" t="s">
        <v>6</v>
      </c>
      <c r="B17" s="299"/>
      <c r="C17" s="300"/>
      <c r="D17" s="92">
        <f aca="true" t="shared" si="3" ref="D17:I17">SUM(D8:D16)</f>
        <v>60318</v>
      </c>
      <c r="E17" s="92">
        <f t="shared" si="3"/>
        <v>54473</v>
      </c>
      <c r="F17" s="92">
        <f t="shared" si="3"/>
        <v>114791</v>
      </c>
      <c r="G17" s="92">
        <f t="shared" si="3"/>
        <v>80720</v>
      </c>
      <c r="H17" s="92">
        <f t="shared" si="3"/>
        <v>48186</v>
      </c>
      <c r="I17" s="92">
        <f t="shared" si="3"/>
        <v>128906</v>
      </c>
      <c r="J17" s="93">
        <f aca="true" t="shared" si="4" ref="J17:L18">G17/D17*100</f>
        <v>133.82406578467456</v>
      </c>
      <c r="K17" s="93">
        <f t="shared" si="4"/>
        <v>88.45850237732455</v>
      </c>
      <c r="L17" s="93">
        <f t="shared" si="4"/>
        <v>112.29626015976861</v>
      </c>
    </row>
    <row r="18" spans="1:12" ht="12.75">
      <c r="A18" s="303" t="s">
        <v>150</v>
      </c>
      <c r="B18" s="306" t="s">
        <v>15</v>
      </c>
      <c r="C18" s="4" t="s">
        <v>4</v>
      </c>
      <c r="D18" s="29">
        <v>4980</v>
      </c>
      <c r="E18" s="29">
        <v>18648</v>
      </c>
      <c r="F18" s="29">
        <f aca="true" t="shared" si="5" ref="F18:F41">D18+E18</f>
        <v>23628</v>
      </c>
      <c r="G18" s="29">
        <v>4803</v>
      </c>
      <c r="H18" s="29">
        <v>24129</v>
      </c>
      <c r="I18" s="29">
        <f>G18+H18</f>
        <v>28932</v>
      </c>
      <c r="J18" s="29">
        <f t="shared" si="4"/>
        <v>96.44578313253011</v>
      </c>
      <c r="K18" s="29">
        <f t="shared" si="4"/>
        <v>129.39189189189187</v>
      </c>
      <c r="L18" s="29">
        <f t="shared" si="4"/>
        <v>122.44794311833418</v>
      </c>
    </row>
    <row r="19" spans="1:12" ht="12.75">
      <c r="A19" s="304"/>
      <c r="B19" s="307"/>
      <c r="C19" s="4" t="s">
        <v>5</v>
      </c>
      <c r="D19" s="29">
        <v>308</v>
      </c>
      <c r="E19" s="29">
        <v>58</v>
      </c>
      <c r="F19" s="29">
        <f t="shared" si="5"/>
        <v>366</v>
      </c>
      <c r="G19" s="29">
        <v>945</v>
      </c>
      <c r="H19" s="29">
        <v>89</v>
      </c>
      <c r="I19" s="29">
        <f aca="true" t="shared" si="6" ref="I19:I41">G19+H19</f>
        <v>1034</v>
      </c>
      <c r="J19" s="29">
        <f aca="true" t="shared" si="7" ref="J19:L20">G19/D19*100</f>
        <v>306.8181818181818</v>
      </c>
      <c r="K19" s="29">
        <f t="shared" si="7"/>
        <v>153.44827586206898</v>
      </c>
      <c r="L19" s="29">
        <f t="shared" si="7"/>
        <v>282.51366120218574</v>
      </c>
    </row>
    <row r="20" spans="1:12" ht="12.75">
      <c r="A20" s="304"/>
      <c r="B20" s="308"/>
      <c r="C20" s="4" t="s">
        <v>103</v>
      </c>
      <c r="D20" s="29">
        <v>0</v>
      </c>
      <c r="E20" s="29">
        <v>100</v>
      </c>
      <c r="F20" s="29">
        <f t="shared" si="5"/>
        <v>100</v>
      </c>
      <c r="G20" s="29">
        <v>3</v>
      </c>
      <c r="H20" s="29">
        <v>473</v>
      </c>
      <c r="I20" s="29">
        <f t="shared" si="6"/>
        <v>476</v>
      </c>
      <c r="J20" s="29">
        <v>0</v>
      </c>
      <c r="K20" s="29">
        <f t="shared" si="7"/>
        <v>473.00000000000006</v>
      </c>
      <c r="L20" s="29">
        <f t="shared" si="7"/>
        <v>476</v>
      </c>
    </row>
    <row r="21" spans="1:12" ht="12.75">
      <c r="A21" s="304"/>
      <c r="B21" s="306" t="s">
        <v>16</v>
      </c>
      <c r="C21" s="4" t="s">
        <v>4</v>
      </c>
      <c r="D21" s="29">
        <v>3182</v>
      </c>
      <c r="E21" s="29">
        <v>2157</v>
      </c>
      <c r="F21" s="29">
        <f t="shared" si="5"/>
        <v>5339</v>
      </c>
      <c r="G21" s="29">
        <v>3467</v>
      </c>
      <c r="H21" s="29">
        <v>1829</v>
      </c>
      <c r="I21" s="29">
        <f t="shared" si="6"/>
        <v>5296</v>
      </c>
      <c r="J21" s="29">
        <f aca="true" t="shared" si="8" ref="J21:J33">G21/D21*100</f>
        <v>108.95663104965429</v>
      </c>
      <c r="K21" s="29">
        <f>H21/E21*100</f>
        <v>84.79369494668522</v>
      </c>
      <c r="L21" s="29">
        <f>I21/F21*100</f>
        <v>99.19460573141038</v>
      </c>
    </row>
    <row r="22" spans="1:12" ht="12.75">
      <c r="A22" s="304"/>
      <c r="B22" s="307"/>
      <c r="C22" s="4" t="s">
        <v>5</v>
      </c>
      <c r="D22" s="29">
        <v>14</v>
      </c>
      <c r="E22" s="29">
        <v>0</v>
      </c>
      <c r="F22" s="29">
        <f t="shared" si="5"/>
        <v>14</v>
      </c>
      <c r="G22" s="29">
        <v>0</v>
      </c>
      <c r="H22" s="29">
        <v>16</v>
      </c>
      <c r="I22" s="29">
        <f t="shared" si="6"/>
        <v>16</v>
      </c>
      <c r="J22" s="29">
        <v>0</v>
      </c>
      <c r="K22" s="29">
        <v>0</v>
      </c>
      <c r="L22" s="29">
        <v>0</v>
      </c>
    </row>
    <row r="23" spans="1:12" ht="12.75">
      <c r="A23" s="304"/>
      <c r="B23" s="308"/>
      <c r="C23" s="4" t="s">
        <v>103</v>
      </c>
      <c r="D23" s="29">
        <v>9</v>
      </c>
      <c r="E23" s="29">
        <v>151</v>
      </c>
      <c r="F23" s="29">
        <f t="shared" si="5"/>
        <v>160</v>
      </c>
      <c r="G23" s="29">
        <v>0</v>
      </c>
      <c r="H23" s="29">
        <v>115</v>
      </c>
      <c r="I23" s="29">
        <f t="shared" si="6"/>
        <v>115</v>
      </c>
      <c r="J23" s="29">
        <v>0</v>
      </c>
      <c r="K23" s="29">
        <f>H23/E23*100</f>
        <v>76.15894039735099</v>
      </c>
      <c r="L23" s="29">
        <f>I23/F23*100</f>
        <v>71.875</v>
      </c>
    </row>
    <row r="24" spans="1:12" ht="12.75">
      <c r="A24" s="304"/>
      <c r="B24" s="306" t="s">
        <v>17</v>
      </c>
      <c r="C24" s="4" t="s">
        <v>4</v>
      </c>
      <c r="D24" s="29">
        <v>11</v>
      </c>
      <c r="E24" s="29">
        <v>1672</v>
      </c>
      <c r="F24" s="29">
        <f t="shared" si="5"/>
        <v>1683</v>
      </c>
      <c r="G24" s="29">
        <v>6</v>
      </c>
      <c r="H24" s="29">
        <v>1233</v>
      </c>
      <c r="I24" s="29">
        <f t="shared" si="6"/>
        <v>1239</v>
      </c>
      <c r="J24" s="29">
        <v>0</v>
      </c>
      <c r="K24" s="29">
        <f>H24/E24*100</f>
        <v>73.74401913875597</v>
      </c>
      <c r="L24" s="29">
        <f>I24/F24*100</f>
        <v>73.61853832442068</v>
      </c>
    </row>
    <row r="25" spans="1:12" ht="12.75">
      <c r="A25" s="304"/>
      <c r="B25" s="307"/>
      <c r="C25" s="4" t="s">
        <v>5</v>
      </c>
      <c r="D25" s="29">
        <v>8</v>
      </c>
      <c r="E25" s="29">
        <v>0</v>
      </c>
      <c r="F25" s="29">
        <f t="shared" si="5"/>
        <v>8</v>
      </c>
      <c r="G25" s="29">
        <v>21</v>
      </c>
      <c r="H25" s="29">
        <v>6</v>
      </c>
      <c r="I25" s="29">
        <f t="shared" si="6"/>
        <v>27</v>
      </c>
      <c r="J25" s="29">
        <f t="shared" si="8"/>
        <v>262.5</v>
      </c>
      <c r="K25" s="29">
        <v>0</v>
      </c>
      <c r="L25" s="29">
        <f>I25/F25*100</f>
        <v>337.5</v>
      </c>
    </row>
    <row r="26" spans="1:12" ht="12.75">
      <c r="A26" s="304"/>
      <c r="B26" s="308"/>
      <c r="C26" s="4" t="s">
        <v>103</v>
      </c>
      <c r="D26" s="29">
        <v>11</v>
      </c>
      <c r="E26" s="29">
        <v>444</v>
      </c>
      <c r="F26" s="29">
        <f t="shared" si="5"/>
        <v>455</v>
      </c>
      <c r="G26" s="29">
        <v>4</v>
      </c>
      <c r="H26" s="29">
        <v>1242</v>
      </c>
      <c r="I26" s="29">
        <f t="shared" si="6"/>
        <v>1246</v>
      </c>
      <c r="J26" s="29">
        <v>0</v>
      </c>
      <c r="K26" s="29">
        <f>H26/E26*100</f>
        <v>279.72972972972974</v>
      </c>
      <c r="L26" s="29">
        <f>I26/F26*100</f>
        <v>273.84615384615387</v>
      </c>
    </row>
    <row r="27" spans="1:12" ht="12.75">
      <c r="A27" s="304"/>
      <c r="B27" s="306" t="s">
        <v>18</v>
      </c>
      <c r="C27" s="4" t="s">
        <v>4</v>
      </c>
      <c r="D27" s="141">
        <v>23</v>
      </c>
      <c r="E27" s="141">
        <v>4987</v>
      </c>
      <c r="F27" s="29">
        <f t="shared" si="5"/>
        <v>5010</v>
      </c>
      <c r="G27" s="29">
        <v>24</v>
      </c>
      <c r="H27" s="29">
        <v>5522</v>
      </c>
      <c r="I27" s="29">
        <f t="shared" si="6"/>
        <v>5546</v>
      </c>
      <c r="J27" s="29">
        <f t="shared" si="8"/>
        <v>104.34782608695652</v>
      </c>
      <c r="K27" s="29">
        <f aca="true" t="shared" si="9" ref="K27:L33">H27/E27*100</f>
        <v>110.72789252055344</v>
      </c>
      <c r="L27" s="29">
        <f t="shared" si="9"/>
        <v>110.69860279441117</v>
      </c>
    </row>
    <row r="28" spans="1:12" ht="12.75">
      <c r="A28" s="304"/>
      <c r="B28" s="307"/>
      <c r="C28" s="4" t="s">
        <v>5</v>
      </c>
      <c r="D28" s="29">
        <v>297</v>
      </c>
      <c r="E28" s="29">
        <v>24</v>
      </c>
      <c r="F28" s="29">
        <f t="shared" si="5"/>
        <v>321</v>
      </c>
      <c r="G28" s="29">
        <v>263</v>
      </c>
      <c r="H28" s="29">
        <v>9</v>
      </c>
      <c r="I28" s="29">
        <f t="shared" si="6"/>
        <v>272</v>
      </c>
      <c r="J28" s="29">
        <f t="shared" si="8"/>
        <v>88.55218855218855</v>
      </c>
      <c r="K28" s="29">
        <f t="shared" si="9"/>
        <v>37.5</v>
      </c>
      <c r="L28" s="29">
        <f t="shared" si="9"/>
        <v>84.73520249221184</v>
      </c>
    </row>
    <row r="29" spans="1:12" ht="12.75">
      <c r="A29" s="304"/>
      <c r="B29" s="308"/>
      <c r="C29" s="4" t="s">
        <v>103</v>
      </c>
      <c r="D29" s="29">
        <v>20</v>
      </c>
      <c r="E29" s="29">
        <v>3287</v>
      </c>
      <c r="F29" s="29">
        <f t="shared" si="5"/>
        <v>3307</v>
      </c>
      <c r="G29" s="29">
        <v>231</v>
      </c>
      <c r="H29" s="29">
        <v>3356</v>
      </c>
      <c r="I29" s="29">
        <f t="shared" si="6"/>
        <v>3587</v>
      </c>
      <c r="J29" s="29">
        <v>0</v>
      </c>
      <c r="K29" s="29">
        <f t="shared" si="9"/>
        <v>102.09917858229389</v>
      </c>
      <c r="L29" s="29">
        <f t="shared" si="9"/>
        <v>108.4668884185062</v>
      </c>
    </row>
    <row r="30" spans="1:12" ht="12.75">
      <c r="A30" s="304"/>
      <c r="B30" s="309" t="s">
        <v>19</v>
      </c>
      <c r="C30" s="4" t="s">
        <v>4</v>
      </c>
      <c r="D30" s="29">
        <v>0</v>
      </c>
      <c r="E30" s="29">
        <v>8068</v>
      </c>
      <c r="F30" s="29">
        <f t="shared" si="5"/>
        <v>8068</v>
      </c>
      <c r="G30" s="29">
        <v>23</v>
      </c>
      <c r="H30" s="29">
        <v>5268</v>
      </c>
      <c r="I30" s="29">
        <f t="shared" si="6"/>
        <v>5291</v>
      </c>
      <c r="J30" s="29">
        <v>0</v>
      </c>
      <c r="K30" s="29">
        <f t="shared" si="9"/>
        <v>65.2949925632127</v>
      </c>
      <c r="L30" s="29">
        <f t="shared" si="9"/>
        <v>65.58006941001487</v>
      </c>
    </row>
    <row r="31" spans="1:12" ht="12.75">
      <c r="A31" s="304"/>
      <c r="B31" s="310"/>
      <c r="C31" s="4" t="s">
        <v>5</v>
      </c>
      <c r="D31" s="29">
        <v>3</v>
      </c>
      <c r="E31" s="29">
        <v>97</v>
      </c>
      <c r="F31" s="29">
        <f t="shared" si="5"/>
        <v>100</v>
      </c>
      <c r="G31" s="29">
        <v>5</v>
      </c>
      <c r="H31" s="29">
        <v>164</v>
      </c>
      <c r="I31" s="29">
        <f t="shared" si="6"/>
        <v>169</v>
      </c>
      <c r="J31" s="29">
        <f t="shared" si="8"/>
        <v>166.66666666666669</v>
      </c>
      <c r="K31" s="29">
        <f t="shared" si="9"/>
        <v>169.0721649484536</v>
      </c>
      <c r="L31" s="29">
        <f t="shared" si="9"/>
        <v>169</v>
      </c>
    </row>
    <row r="32" spans="1:12" ht="12.75">
      <c r="A32" s="304"/>
      <c r="B32" s="311"/>
      <c r="C32" s="4" t="s">
        <v>103</v>
      </c>
      <c r="D32" s="29">
        <v>0</v>
      </c>
      <c r="E32" s="29">
        <v>2299</v>
      </c>
      <c r="F32" s="29">
        <f t="shared" si="5"/>
        <v>2299</v>
      </c>
      <c r="G32" s="29">
        <v>21</v>
      </c>
      <c r="H32" s="29">
        <v>3419</v>
      </c>
      <c r="I32" s="29">
        <f t="shared" si="6"/>
        <v>3440</v>
      </c>
      <c r="J32" s="29">
        <v>0</v>
      </c>
      <c r="K32" s="29">
        <f t="shared" si="9"/>
        <v>148.71683340582862</v>
      </c>
      <c r="L32" s="29">
        <f t="shared" si="9"/>
        <v>149.6302740321879</v>
      </c>
    </row>
    <row r="33" spans="1:12" ht="12.75">
      <c r="A33" s="304"/>
      <c r="B33" s="309" t="s">
        <v>20</v>
      </c>
      <c r="C33" s="4" t="s">
        <v>4</v>
      </c>
      <c r="D33" s="29">
        <v>1826</v>
      </c>
      <c r="E33" s="29">
        <v>7130</v>
      </c>
      <c r="F33" s="29">
        <f t="shared" si="5"/>
        <v>8956</v>
      </c>
      <c r="G33" s="29">
        <v>1187</v>
      </c>
      <c r="H33" s="29">
        <v>3880</v>
      </c>
      <c r="I33" s="29">
        <f t="shared" si="6"/>
        <v>5067</v>
      </c>
      <c r="J33" s="29">
        <f t="shared" si="8"/>
        <v>65.00547645125958</v>
      </c>
      <c r="K33" s="29">
        <f>H33/E33*100</f>
        <v>54.4179523141655</v>
      </c>
      <c r="L33" s="29">
        <f t="shared" si="9"/>
        <v>56.57659669495311</v>
      </c>
    </row>
    <row r="34" spans="1:12" ht="12.75">
      <c r="A34" s="304"/>
      <c r="B34" s="310"/>
      <c r="C34" s="4" t="s">
        <v>5</v>
      </c>
      <c r="D34" s="29">
        <v>21</v>
      </c>
      <c r="E34" s="29">
        <v>88</v>
      </c>
      <c r="F34" s="29">
        <f t="shared" si="5"/>
        <v>109</v>
      </c>
      <c r="G34" s="29">
        <v>42</v>
      </c>
      <c r="H34" s="29">
        <v>65</v>
      </c>
      <c r="I34" s="29">
        <f t="shared" si="6"/>
        <v>107</v>
      </c>
      <c r="J34" s="29">
        <f>G34/D34*100</f>
        <v>200</v>
      </c>
      <c r="K34" s="29">
        <f>H34/E34*100</f>
        <v>73.86363636363636</v>
      </c>
      <c r="L34" s="29">
        <f aca="true" t="shared" si="10" ref="L34:L39">I34/F34*100</f>
        <v>98.1651376146789</v>
      </c>
    </row>
    <row r="35" spans="1:12" ht="12.75">
      <c r="A35" s="304"/>
      <c r="B35" s="311"/>
      <c r="C35" s="4" t="s">
        <v>103</v>
      </c>
      <c r="D35" s="29">
        <v>28</v>
      </c>
      <c r="E35" s="29">
        <v>933</v>
      </c>
      <c r="F35" s="29">
        <f t="shared" si="5"/>
        <v>961</v>
      </c>
      <c r="G35" s="29">
        <v>21</v>
      </c>
      <c r="H35" s="29">
        <v>414</v>
      </c>
      <c r="I35" s="29">
        <f t="shared" si="6"/>
        <v>435</v>
      </c>
      <c r="J35" s="29">
        <f>G35/D35*100</f>
        <v>75</v>
      </c>
      <c r="K35" s="29">
        <f>H35/E35*100</f>
        <v>44.37299035369775</v>
      </c>
      <c r="L35" s="29">
        <f t="shared" si="10"/>
        <v>45.26534859521332</v>
      </c>
    </row>
    <row r="36" spans="1:12" ht="12.75">
      <c r="A36" s="304"/>
      <c r="B36" s="306" t="s">
        <v>21</v>
      </c>
      <c r="C36" s="4" t="s">
        <v>4</v>
      </c>
      <c r="D36" s="29">
        <v>11</v>
      </c>
      <c r="E36" s="29">
        <v>141</v>
      </c>
      <c r="F36" s="29">
        <f>D36+E36</f>
        <v>152</v>
      </c>
      <c r="G36" s="29">
        <v>0</v>
      </c>
      <c r="H36" s="29">
        <v>347</v>
      </c>
      <c r="I36" s="29">
        <f>G36+H36</f>
        <v>347</v>
      </c>
      <c r="J36" s="29">
        <v>0</v>
      </c>
      <c r="K36" s="29">
        <f>H36/E36*100</f>
        <v>246.09929078014184</v>
      </c>
      <c r="L36" s="29">
        <f t="shared" si="10"/>
        <v>228.28947368421052</v>
      </c>
    </row>
    <row r="37" spans="1:12" ht="12.75">
      <c r="A37" s="304"/>
      <c r="B37" s="307"/>
      <c r="C37" s="4" t="s">
        <v>5</v>
      </c>
      <c r="D37" s="29">
        <v>5</v>
      </c>
      <c r="E37" s="29">
        <v>0</v>
      </c>
      <c r="F37" s="29">
        <f>D37+E37</f>
        <v>5</v>
      </c>
      <c r="G37" s="29">
        <v>20</v>
      </c>
      <c r="H37" s="29">
        <v>8</v>
      </c>
      <c r="I37" s="29">
        <f>G37+H37</f>
        <v>28</v>
      </c>
      <c r="J37" s="29">
        <f>G37/D37*100</f>
        <v>400</v>
      </c>
      <c r="K37" s="29">
        <v>0</v>
      </c>
      <c r="L37" s="29">
        <f t="shared" si="10"/>
        <v>560</v>
      </c>
    </row>
    <row r="38" spans="1:12" ht="12.75">
      <c r="A38" s="304"/>
      <c r="B38" s="308"/>
      <c r="C38" s="4" t="s">
        <v>103</v>
      </c>
      <c r="D38" s="29">
        <v>14</v>
      </c>
      <c r="E38" s="29">
        <v>869</v>
      </c>
      <c r="F38" s="29">
        <f>D38+E38</f>
        <v>883</v>
      </c>
      <c r="G38" s="29">
        <v>0</v>
      </c>
      <c r="H38" s="29">
        <v>966</v>
      </c>
      <c r="I38" s="29">
        <f>G38+H38</f>
        <v>966</v>
      </c>
      <c r="J38" s="29">
        <v>0</v>
      </c>
      <c r="K38" s="29">
        <f>H38/E38*100</f>
        <v>111.16225546605294</v>
      </c>
      <c r="L38" s="29">
        <f t="shared" si="10"/>
        <v>109.39977349943375</v>
      </c>
    </row>
    <row r="39" spans="1:12" ht="12.75">
      <c r="A39" s="304"/>
      <c r="B39" s="306" t="s">
        <v>273</v>
      </c>
      <c r="C39" s="4" t="s">
        <v>4</v>
      </c>
      <c r="D39" s="29">
        <v>3207</v>
      </c>
      <c r="E39" s="29">
        <v>13658</v>
      </c>
      <c r="F39" s="29">
        <f t="shared" si="5"/>
        <v>16865</v>
      </c>
      <c r="G39" s="29">
        <v>1911</v>
      </c>
      <c r="H39" s="29">
        <v>9188</v>
      </c>
      <c r="I39" s="29">
        <f t="shared" si="6"/>
        <v>11099</v>
      </c>
      <c r="J39" s="29">
        <v>0</v>
      </c>
      <c r="K39" s="29">
        <f>H39/E39*100</f>
        <v>67.27192854004979</v>
      </c>
      <c r="L39" s="29">
        <f t="shared" si="10"/>
        <v>65.81085087459235</v>
      </c>
    </row>
    <row r="40" spans="1:12" ht="12.75">
      <c r="A40" s="304"/>
      <c r="B40" s="307"/>
      <c r="C40" s="4" t="s">
        <v>5</v>
      </c>
      <c r="D40" s="29">
        <v>112</v>
      </c>
      <c r="E40" s="29">
        <v>122</v>
      </c>
      <c r="F40" s="29">
        <f t="shared" si="5"/>
        <v>234</v>
      </c>
      <c r="G40" s="29">
        <v>4</v>
      </c>
      <c r="H40" s="29">
        <v>0</v>
      </c>
      <c r="I40" s="29">
        <f t="shared" si="6"/>
        <v>4</v>
      </c>
      <c r="J40" s="29">
        <v>0</v>
      </c>
      <c r="K40" s="29">
        <v>0</v>
      </c>
      <c r="L40" s="29">
        <v>0</v>
      </c>
    </row>
    <row r="41" spans="1:12" ht="12.75">
      <c r="A41" s="305"/>
      <c r="B41" s="308"/>
      <c r="C41" s="4" t="s">
        <v>103</v>
      </c>
      <c r="D41" s="29">
        <v>4</v>
      </c>
      <c r="E41" s="29">
        <v>167</v>
      </c>
      <c r="F41" s="29">
        <f t="shared" si="5"/>
        <v>171</v>
      </c>
      <c r="G41" s="29">
        <v>0</v>
      </c>
      <c r="H41" s="29">
        <v>0</v>
      </c>
      <c r="I41" s="29">
        <f t="shared" si="6"/>
        <v>0</v>
      </c>
      <c r="J41" s="29">
        <v>0</v>
      </c>
      <c r="K41" s="29">
        <v>0</v>
      </c>
      <c r="L41" s="29">
        <v>0</v>
      </c>
    </row>
    <row r="42" spans="1:12" ht="12.75">
      <c r="A42" s="298" t="s">
        <v>6</v>
      </c>
      <c r="B42" s="299"/>
      <c r="C42" s="300"/>
      <c r="D42" s="92">
        <f aca="true" t="shared" si="11" ref="D42:I42">SUM(D18:D41)</f>
        <v>14094</v>
      </c>
      <c r="E42" s="92">
        <f t="shared" si="11"/>
        <v>65100</v>
      </c>
      <c r="F42" s="92">
        <f t="shared" si="11"/>
        <v>79194</v>
      </c>
      <c r="G42" s="92">
        <f t="shared" si="11"/>
        <v>13001</v>
      </c>
      <c r="H42" s="92">
        <f t="shared" si="11"/>
        <v>61738</v>
      </c>
      <c r="I42" s="92">
        <f t="shared" si="11"/>
        <v>74739</v>
      </c>
      <c r="J42" s="93">
        <f>G42/D42*100</f>
        <v>92.24492691925641</v>
      </c>
      <c r="K42" s="93">
        <f>H42/E42*100</f>
        <v>94.83563748079877</v>
      </c>
      <c r="L42" s="93">
        <f>I42/F42*100</f>
        <v>94.37457383135086</v>
      </c>
    </row>
    <row r="43" spans="1:12" ht="12.75">
      <c r="A43" s="303" t="s">
        <v>151</v>
      </c>
      <c r="B43" s="306" t="s">
        <v>22</v>
      </c>
      <c r="C43" s="4" t="s">
        <v>4</v>
      </c>
      <c r="D43" s="141">
        <v>0</v>
      </c>
      <c r="E43" s="141">
        <v>27620</v>
      </c>
      <c r="F43" s="29">
        <f aca="true" t="shared" si="12" ref="F43:F54">D43+E43</f>
        <v>27620</v>
      </c>
      <c r="G43" s="29">
        <v>57</v>
      </c>
      <c r="H43" s="29">
        <v>21569</v>
      </c>
      <c r="I43" s="29">
        <f aca="true" t="shared" si="13" ref="I43:I54">G43+H43</f>
        <v>21626</v>
      </c>
      <c r="J43" s="29">
        <v>0</v>
      </c>
      <c r="K43" s="29">
        <f>H43/E43*100</f>
        <v>78.091962346126</v>
      </c>
      <c r="L43" s="29">
        <f>I43/F43*100</f>
        <v>78.29833454018828</v>
      </c>
    </row>
    <row r="44" spans="1:12" ht="12.75">
      <c r="A44" s="304"/>
      <c r="B44" s="307"/>
      <c r="C44" s="4" t="s">
        <v>5</v>
      </c>
      <c r="D44" s="141">
        <v>0</v>
      </c>
      <c r="E44" s="141">
        <v>50</v>
      </c>
      <c r="F44" s="29">
        <f t="shared" si="12"/>
        <v>50</v>
      </c>
      <c r="G44" s="29">
        <v>0</v>
      </c>
      <c r="H44" s="29">
        <v>0</v>
      </c>
      <c r="I44" s="29">
        <f t="shared" si="13"/>
        <v>0</v>
      </c>
      <c r="J44" s="29">
        <v>0</v>
      </c>
      <c r="K44" s="29">
        <v>0</v>
      </c>
      <c r="L44" s="29">
        <v>0</v>
      </c>
    </row>
    <row r="45" spans="1:12" ht="12.75">
      <c r="A45" s="304"/>
      <c r="B45" s="308"/>
      <c r="C45" s="4" t="s">
        <v>103</v>
      </c>
      <c r="D45" s="141">
        <v>0</v>
      </c>
      <c r="E45" s="141">
        <v>30</v>
      </c>
      <c r="F45" s="29">
        <f t="shared" si="12"/>
        <v>30</v>
      </c>
      <c r="G45" s="29">
        <v>0</v>
      </c>
      <c r="H45" s="29">
        <v>0</v>
      </c>
      <c r="I45" s="29">
        <f t="shared" si="13"/>
        <v>0</v>
      </c>
      <c r="J45" s="29">
        <v>0</v>
      </c>
      <c r="K45" s="29">
        <v>0</v>
      </c>
      <c r="L45" s="29">
        <v>0</v>
      </c>
    </row>
    <row r="46" spans="1:12" ht="12.75">
      <c r="A46" s="304"/>
      <c r="B46" s="306" t="s">
        <v>23</v>
      </c>
      <c r="C46" s="4" t="s">
        <v>4</v>
      </c>
      <c r="D46" s="141">
        <v>0</v>
      </c>
      <c r="E46" s="141">
        <v>1500</v>
      </c>
      <c r="F46" s="29">
        <f t="shared" si="12"/>
        <v>1500</v>
      </c>
      <c r="G46" s="29">
        <v>0</v>
      </c>
      <c r="H46" s="29">
        <v>460</v>
      </c>
      <c r="I46" s="29">
        <f t="shared" si="13"/>
        <v>460</v>
      </c>
      <c r="J46" s="29">
        <v>0</v>
      </c>
      <c r="K46" s="29">
        <v>0</v>
      </c>
      <c r="L46" s="29">
        <v>0</v>
      </c>
    </row>
    <row r="47" spans="1:12" ht="12.75">
      <c r="A47" s="304"/>
      <c r="B47" s="307"/>
      <c r="C47" s="4" t="s">
        <v>5</v>
      </c>
      <c r="D47" s="141">
        <v>150</v>
      </c>
      <c r="E47" s="141">
        <v>0</v>
      </c>
      <c r="F47" s="29">
        <f t="shared" si="12"/>
        <v>150</v>
      </c>
      <c r="G47" s="29">
        <v>0</v>
      </c>
      <c r="H47" s="29">
        <v>0</v>
      </c>
      <c r="I47" s="29">
        <f t="shared" si="13"/>
        <v>0</v>
      </c>
      <c r="J47" s="29">
        <v>0</v>
      </c>
      <c r="K47" s="29">
        <v>0</v>
      </c>
      <c r="L47" s="29">
        <v>0</v>
      </c>
    </row>
    <row r="48" spans="1:12" ht="12.75">
      <c r="A48" s="304"/>
      <c r="B48" s="308"/>
      <c r="C48" s="4" t="s">
        <v>103</v>
      </c>
      <c r="D48" s="141">
        <v>0</v>
      </c>
      <c r="E48" s="141">
        <v>2000</v>
      </c>
      <c r="F48" s="29">
        <f t="shared" si="12"/>
        <v>2000</v>
      </c>
      <c r="G48" s="29">
        <v>0</v>
      </c>
      <c r="H48" s="29">
        <v>0</v>
      </c>
      <c r="I48" s="29">
        <f t="shared" si="13"/>
        <v>0</v>
      </c>
      <c r="J48" s="29">
        <v>0</v>
      </c>
      <c r="K48" s="29">
        <f>H48/E48*100</f>
        <v>0</v>
      </c>
      <c r="L48" s="29">
        <f>I48/F48*100</f>
        <v>0</v>
      </c>
    </row>
    <row r="49" spans="1:12" ht="12.75">
      <c r="A49" s="304"/>
      <c r="B49" s="306" t="s">
        <v>24</v>
      </c>
      <c r="C49" s="4" t="s">
        <v>4</v>
      </c>
      <c r="D49" s="141">
        <v>0</v>
      </c>
      <c r="E49" s="141">
        <v>1000</v>
      </c>
      <c r="F49" s="29">
        <f t="shared" si="12"/>
        <v>1000</v>
      </c>
      <c r="G49" s="29">
        <v>0</v>
      </c>
      <c r="H49" s="29">
        <v>179</v>
      </c>
      <c r="I49" s="29">
        <f t="shared" si="13"/>
        <v>179</v>
      </c>
      <c r="J49" s="29">
        <v>0</v>
      </c>
      <c r="K49" s="29">
        <f>H49/E49*100</f>
        <v>17.9</v>
      </c>
      <c r="L49" s="29">
        <f>I49/F49*100</f>
        <v>17.9</v>
      </c>
    </row>
    <row r="50" spans="1:12" ht="12.75">
      <c r="A50" s="304"/>
      <c r="B50" s="307"/>
      <c r="C50" s="4" t="s">
        <v>5</v>
      </c>
      <c r="D50" s="141">
        <v>150</v>
      </c>
      <c r="E50" s="141">
        <v>0</v>
      </c>
      <c r="F50" s="29">
        <f t="shared" si="12"/>
        <v>150</v>
      </c>
      <c r="G50" s="29">
        <v>0</v>
      </c>
      <c r="H50" s="29">
        <v>0</v>
      </c>
      <c r="I50" s="29">
        <f t="shared" si="13"/>
        <v>0</v>
      </c>
      <c r="J50" s="29">
        <f>G50/D50*100</f>
        <v>0</v>
      </c>
      <c r="K50" s="29">
        <v>0</v>
      </c>
      <c r="L50" s="29">
        <f>I50/F50*100</f>
        <v>0</v>
      </c>
    </row>
    <row r="51" spans="1:12" ht="12.75">
      <c r="A51" s="304"/>
      <c r="B51" s="308"/>
      <c r="C51" s="4" t="s">
        <v>103</v>
      </c>
      <c r="D51" s="141">
        <v>0</v>
      </c>
      <c r="E51" s="141">
        <v>3600</v>
      </c>
      <c r="F51" s="29">
        <f t="shared" si="12"/>
        <v>3600</v>
      </c>
      <c r="G51" s="29">
        <v>0</v>
      </c>
      <c r="H51" s="29">
        <v>1080</v>
      </c>
      <c r="I51" s="29">
        <f t="shared" si="13"/>
        <v>1080</v>
      </c>
      <c r="J51" s="29">
        <v>0</v>
      </c>
      <c r="K51" s="29">
        <f>H51/E51*100</f>
        <v>30</v>
      </c>
      <c r="L51" s="29">
        <f>I51/F51*100</f>
        <v>30</v>
      </c>
    </row>
    <row r="52" spans="1:12" ht="12.75">
      <c r="A52" s="304"/>
      <c r="B52" s="306" t="s">
        <v>25</v>
      </c>
      <c r="C52" s="4" t="s">
        <v>4</v>
      </c>
      <c r="D52" s="141">
        <v>0</v>
      </c>
      <c r="E52" s="141">
        <v>500</v>
      </c>
      <c r="F52" s="29">
        <f t="shared" si="12"/>
        <v>500</v>
      </c>
      <c r="G52" s="29">
        <v>0</v>
      </c>
      <c r="H52" s="29">
        <v>305</v>
      </c>
      <c r="I52" s="29">
        <f t="shared" si="13"/>
        <v>305</v>
      </c>
      <c r="J52" s="29">
        <v>0</v>
      </c>
      <c r="K52" s="29">
        <v>0</v>
      </c>
      <c r="L52" s="29">
        <v>0</v>
      </c>
    </row>
    <row r="53" spans="1:12" ht="12.75">
      <c r="A53" s="304"/>
      <c r="B53" s="307"/>
      <c r="C53" s="4" t="s">
        <v>5</v>
      </c>
      <c r="D53" s="141">
        <v>0</v>
      </c>
      <c r="E53" s="141">
        <v>0</v>
      </c>
      <c r="F53" s="29">
        <f t="shared" si="12"/>
        <v>0</v>
      </c>
      <c r="G53" s="29">
        <v>0</v>
      </c>
      <c r="H53" s="29">
        <v>0</v>
      </c>
      <c r="I53" s="29">
        <f t="shared" si="13"/>
        <v>0</v>
      </c>
      <c r="J53" s="29">
        <v>0</v>
      </c>
      <c r="K53" s="29">
        <v>0</v>
      </c>
      <c r="L53" s="29">
        <v>0</v>
      </c>
    </row>
    <row r="54" spans="1:12" ht="12.75">
      <c r="A54" s="305"/>
      <c r="B54" s="308"/>
      <c r="C54" s="4" t="s">
        <v>103</v>
      </c>
      <c r="D54" s="141">
        <v>0</v>
      </c>
      <c r="E54" s="141">
        <v>1470</v>
      </c>
      <c r="F54" s="29">
        <f t="shared" si="12"/>
        <v>1470</v>
      </c>
      <c r="G54" s="29">
        <v>0</v>
      </c>
      <c r="H54" s="29">
        <v>93</v>
      </c>
      <c r="I54" s="29">
        <f t="shared" si="13"/>
        <v>93</v>
      </c>
      <c r="J54" s="29">
        <v>0</v>
      </c>
      <c r="K54" s="29">
        <f aca="true" t="shared" si="14" ref="K54:L56">H54/E54*100</f>
        <v>6.326530612244897</v>
      </c>
      <c r="L54" s="29">
        <f t="shared" si="14"/>
        <v>6.326530612244897</v>
      </c>
    </row>
    <row r="55" spans="1:12" ht="12.75">
      <c r="A55" s="298" t="s">
        <v>6</v>
      </c>
      <c r="B55" s="299"/>
      <c r="C55" s="300"/>
      <c r="D55" s="92">
        <f aca="true" t="shared" si="15" ref="D55:I55">SUM(D43:D54)</f>
        <v>300</v>
      </c>
      <c r="E55" s="92">
        <f t="shared" si="15"/>
        <v>37770</v>
      </c>
      <c r="F55" s="92">
        <f t="shared" si="15"/>
        <v>38070</v>
      </c>
      <c r="G55" s="92">
        <f t="shared" si="15"/>
        <v>57</v>
      </c>
      <c r="H55" s="92">
        <f t="shared" si="15"/>
        <v>23686</v>
      </c>
      <c r="I55" s="92">
        <f t="shared" si="15"/>
        <v>23743</v>
      </c>
      <c r="J55" s="93">
        <f aca="true" t="shared" si="16" ref="J55:J66">G55/D55*100</f>
        <v>19</v>
      </c>
      <c r="K55" s="93">
        <f t="shared" si="14"/>
        <v>62.71114641249669</v>
      </c>
      <c r="L55" s="93">
        <f t="shared" si="14"/>
        <v>62.36669293406882</v>
      </c>
    </row>
    <row r="56" spans="1:12" ht="12.75">
      <c r="A56" s="303" t="s">
        <v>152</v>
      </c>
      <c r="B56" s="306" t="s">
        <v>26</v>
      </c>
      <c r="C56" s="4" t="s">
        <v>4</v>
      </c>
      <c r="D56" s="239">
        <v>595</v>
      </c>
      <c r="E56" s="239">
        <v>4445</v>
      </c>
      <c r="F56" s="29">
        <f aca="true" t="shared" si="17" ref="F56:F61">D56+E56</f>
        <v>5040</v>
      </c>
      <c r="G56" s="29">
        <v>982</v>
      </c>
      <c r="H56" s="29">
        <v>4218</v>
      </c>
      <c r="I56" s="29">
        <f aca="true" t="shared" si="18" ref="I56:I61">G56+H56</f>
        <v>5200</v>
      </c>
      <c r="J56" s="29">
        <f t="shared" si="16"/>
        <v>165.04201680672267</v>
      </c>
      <c r="K56" s="29">
        <f t="shared" si="14"/>
        <v>94.89313835770528</v>
      </c>
      <c r="L56" s="29">
        <f t="shared" si="14"/>
        <v>103.17460317460319</v>
      </c>
    </row>
    <row r="57" spans="1:12" ht="12.75">
      <c r="A57" s="304"/>
      <c r="B57" s="307"/>
      <c r="C57" s="4" t="s">
        <v>5</v>
      </c>
      <c r="D57" s="239">
        <v>0</v>
      </c>
      <c r="E57" s="239">
        <v>0</v>
      </c>
      <c r="F57" s="29">
        <f t="shared" si="17"/>
        <v>0</v>
      </c>
      <c r="G57" s="29">
        <v>0</v>
      </c>
      <c r="H57" s="29">
        <v>0</v>
      </c>
      <c r="I57" s="29">
        <f t="shared" si="18"/>
        <v>0</v>
      </c>
      <c r="J57" s="29">
        <v>0</v>
      </c>
      <c r="K57" s="29">
        <v>0</v>
      </c>
      <c r="L57" s="29">
        <v>0</v>
      </c>
    </row>
    <row r="58" spans="1:12" ht="12.75">
      <c r="A58" s="304"/>
      <c r="B58" s="308"/>
      <c r="C58" s="4" t="s">
        <v>103</v>
      </c>
      <c r="D58" s="239">
        <v>0</v>
      </c>
      <c r="E58" s="239">
        <v>0</v>
      </c>
      <c r="F58" s="29">
        <f t="shared" si="17"/>
        <v>0</v>
      </c>
      <c r="G58" s="29">
        <v>0</v>
      </c>
      <c r="H58" s="29">
        <v>0</v>
      </c>
      <c r="I58" s="29">
        <f t="shared" si="18"/>
        <v>0</v>
      </c>
      <c r="J58" s="29">
        <v>0</v>
      </c>
      <c r="K58" s="29">
        <v>0</v>
      </c>
      <c r="L58" s="29">
        <v>0</v>
      </c>
    </row>
    <row r="59" spans="1:12" ht="12.75">
      <c r="A59" s="304"/>
      <c r="B59" s="306" t="s">
        <v>27</v>
      </c>
      <c r="C59" s="4" t="s">
        <v>4</v>
      </c>
      <c r="D59" s="239">
        <v>0</v>
      </c>
      <c r="E59" s="239">
        <v>13513</v>
      </c>
      <c r="F59" s="29">
        <f t="shared" si="17"/>
        <v>13513</v>
      </c>
      <c r="G59" s="29">
        <v>0</v>
      </c>
      <c r="H59" s="29">
        <v>10526</v>
      </c>
      <c r="I59" s="29">
        <f t="shared" si="18"/>
        <v>10526</v>
      </c>
      <c r="J59" s="29">
        <v>0</v>
      </c>
      <c r="K59" s="29">
        <f>H59/E59*100</f>
        <v>77.89536002368091</v>
      </c>
      <c r="L59" s="29">
        <f>I59/F59*100</f>
        <v>77.89536002368091</v>
      </c>
    </row>
    <row r="60" spans="1:12" ht="12.75">
      <c r="A60" s="304"/>
      <c r="B60" s="307"/>
      <c r="C60" s="4" t="s">
        <v>5</v>
      </c>
      <c r="D60" s="239">
        <v>0</v>
      </c>
      <c r="E60" s="239">
        <v>0</v>
      </c>
      <c r="F60" s="29">
        <f t="shared" si="17"/>
        <v>0</v>
      </c>
      <c r="G60" s="29">
        <v>251</v>
      </c>
      <c r="H60" s="29">
        <v>0</v>
      </c>
      <c r="I60" s="29">
        <f t="shared" si="18"/>
        <v>251</v>
      </c>
      <c r="J60" s="29">
        <v>0</v>
      </c>
      <c r="K60" s="29">
        <v>0</v>
      </c>
      <c r="L60" s="29">
        <v>0</v>
      </c>
    </row>
    <row r="61" spans="1:12" ht="12.75">
      <c r="A61" s="305"/>
      <c r="B61" s="308"/>
      <c r="C61" s="4" t="s">
        <v>103</v>
      </c>
      <c r="D61" s="239">
        <v>0</v>
      </c>
      <c r="E61" s="239">
        <v>1500</v>
      </c>
      <c r="F61" s="29">
        <f t="shared" si="17"/>
        <v>1500</v>
      </c>
      <c r="G61" s="29">
        <v>0</v>
      </c>
      <c r="H61" s="29">
        <v>1738</v>
      </c>
      <c r="I61" s="29">
        <f t="shared" si="18"/>
        <v>1738</v>
      </c>
      <c r="J61" s="29">
        <v>0</v>
      </c>
      <c r="K61" s="29">
        <f aca="true" t="shared" si="19" ref="K61:L66">H61/E61*100</f>
        <v>115.86666666666667</v>
      </c>
      <c r="L61" s="29">
        <f t="shared" si="19"/>
        <v>115.86666666666667</v>
      </c>
    </row>
    <row r="62" spans="1:12" ht="12.75">
      <c r="A62" s="298" t="s">
        <v>6</v>
      </c>
      <c r="B62" s="299"/>
      <c r="C62" s="300"/>
      <c r="D62" s="92">
        <f aca="true" t="shared" si="20" ref="D62:I62">SUM(D56:D61)</f>
        <v>595</v>
      </c>
      <c r="E62" s="92">
        <f t="shared" si="20"/>
        <v>19458</v>
      </c>
      <c r="F62" s="92">
        <f t="shared" si="20"/>
        <v>20053</v>
      </c>
      <c r="G62" s="92">
        <f t="shared" si="20"/>
        <v>1233</v>
      </c>
      <c r="H62" s="92">
        <f t="shared" si="20"/>
        <v>16482</v>
      </c>
      <c r="I62" s="92">
        <f t="shared" si="20"/>
        <v>17715</v>
      </c>
      <c r="J62" s="93">
        <f t="shared" si="16"/>
        <v>207.22689075630254</v>
      </c>
      <c r="K62" s="93">
        <f t="shared" si="19"/>
        <v>84.70551958063521</v>
      </c>
      <c r="L62" s="93">
        <f t="shared" si="19"/>
        <v>88.34089662394653</v>
      </c>
    </row>
    <row r="63" spans="1:12" ht="12.75">
      <c r="A63" s="301" t="s">
        <v>169</v>
      </c>
      <c r="B63" s="301"/>
      <c r="C63" s="5" t="s">
        <v>4</v>
      </c>
      <c r="D63" s="155">
        <f aca="true" t="shared" si="21" ref="D63:F65">D8+D11+D14+D18+D21+D24+D27+D30+D33+D36+D39+D43+D46+D49+D52+D56+D59</f>
        <v>74033</v>
      </c>
      <c r="E63" s="155">
        <f t="shared" si="21"/>
        <v>159507</v>
      </c>
      <c r="F63" s="155">
        <f t="shared" si="21"/>
        <v>233540</v>
      </c>
      <c r="G63" s="29">
        <f aca="true" t="shared" si="22" ref="G63:I65">G8+G11+G14+G18+G21+G24+G27+G30+G33+G36+G39+G43+G46+G49+G52+G56+G59</f>
        <v>92884</v>
      </c>
      <c r="H63" s="29">
        <f t="shared" si="22"/>
        <v>136621</v>
      </c>
      <c r="I63" s="29">
        <f t="shared" si="22"/>
        <v>229505</v>
      </c>
      <c r="J63" s="29">
        <f t="shared" si="16"/>
        <v>125.46296921643052</v>
      </c>
      <c r="K63" s="29">
        <f t="shared" si="19"/>
        <v>85.65204034932637</v>
      </c>
      <c r="L63" s="29">
        <f t="shared" si="19"/>
        <v>98.27224458336902</v>
      </c>
    </row>
    <row r="64" spans="1:12" ht="12.75">
      <c r="A64" s="301"/>
      <c r="B64" s="301"/>
      <c r="C64" s="5" t="s">
        <v>5</v>
      </c>
      <c r="D64" s="155">
        <f t="shared" si="21"/>
        <v>1188</v>
      </c>
      <c r="E64" s="155">
        <f t="shared" si="21"/>
        <v>444</v>
      </c>
      <c r="F64" s="155">
        <f t="shared" si="21"/>
        <v>1632</v>
      </c>
      <c r="G64" s="29">
        <f t="shared" si="22"/>
        <v>1847</v>
      </c>
      <c r="H64" s="29">
        <f t="shared" si="22"/>
        <v>393</v>
      </c>
      <c r="I64" s="29">
        <f t="shared" si="22"/>
        <v>2240</v>
      </c>
      <c r="J64" s="29">
        <f t="shared" si="16"/>
        <v>155.47138047138048</v>
      </c>
      <c r="K64" s="29">
        <f t="shared" si="19"/>
        <v>88.51351351351352</v>
      </c>
      <c r="L64" s="29">
        <f t="shared" si="19"/>
        <v>137.2549019607843</v>
      </c>
    </row>
    <row r="65" spans="1:12" ht="12.75">
      <c r="A65" s="301"/>
      <c r="B65" s="301"/>
      <c r="C65" s="5" t="s">
        <v>103</v>
      </c>
      <c r="D65" s="155">
        <f t="shared" si="21"/>
        <v>86</v>
      </c>
      <c r="E65" s="155">
        <f t="shared" si="21"/>
        <v>16850</v>
      </c>
      <c r="F65" s="155">
        <f t="shared" si="21"/>
        <v>16936</v>
      </c>
      <c r="G65" s="29">
        <f t="shared" si="22"/>
        <v>280</v>
      </c>
      <c r="H65" s="29">
        <f t="shared" si="22"/>
        <v>13078</v>
      </c>
      <c r="I65" s="29">
        <f t="shared" si="22"/>
        <v>13358</v>
      </c>
      <c r="J65" s="29">
        <v>0</v>
      </c>
      <c r="K65" s="29">
        <f t="shared" si="19"/>
        <v>77.61424332344214</v>
      </c>
      <c r="L65" s="29">
        <f t="shared" si="19"/>
        <v>78.87340576287198</v>
      </c>
    </row>
    <row r="66" spans="1:12" ht="12.75">
      <c r="A66" s="288" t="s">
        <v>11</v>
      </c>
      <c r="B66" s="302"/>
      <c r="C66" s="302"/>
      <c r="D66" s="94">
        <f aca="true" t="shared" si="23" ref="D66:I66">SUM(D63:D65)</f>
        <v>75307</v>
      </c>
      <c r="E66" s="94">
        <f t="shared" si="23"/>
        <v>176801</v>
      </c>
      <c r="F66" s="94">
        <f>SUM(F63:F65)</f>
        <v>252108</v>
      </c>
      <c r="G66" s="94">
        <f t="shared" si="23"/>
        <v>95011</v>
      </c>
      <c r="H66" s="94">
        <f t="shared" si="23"/>
        <v>150092</v>
      </c>
      <c r="I66" s="94">
        <f t="shared" si="23"/>
        <v>245103</v>
      </c>
      <c r="J66" s="94">
        <f t="shared" si="16"/>
        <v>126.16489834942304</v>
      </c>
      <c r="K66" s="94">
        <f t="shared" si="19"/>
        <v>84.89318499329755</v>
      </c>
      <c r="L66" s="94">
        <f t="shared" si="19"/>
        <v>97.22142891141891</v>
      </c>
    </row>
  </sheetData>
  <sheetProtection/>
  <mergeCells count="39">
    <mergeCell ref="A1:C1"/>
    <mergeCell ref="A2:B2"/>
    <mergeCell ref="D2:H2"/>
    <mergeCell ref="A3:L3"/>
    <mergeCell ref="E4:G4"/>
    <mergeCell ref="J4:L4"/>
    <mergeCell ref="A8:A16"/>
    <mergeCell ref="B8:B10"/>
    <mergeCell ref="B11:B13"/>
    <mergeCell ref="B14:B16"/>
    <mergeCell ref="G5:I5"/>
    <mergeCell ref="J5:L5"/>
    <mergeCell ref="A5:A6"/>
    <mergeCell ref="B5:B6"/>
    <mergeCell ref="C5:C6"/>
    <mergeCell ref="D5:F5"/>
    <mergeCell ref="A17:C17"/>
    <mergeCell ref="A18:A41"/>
    <mergeCell ref="B18:B20"/>
    <mergeCell ref="B21:B23"/>
    <mergeCell ref="B24:B26"/>
    <mergeCell ref="B27:B29"/>
    <mergeCell ref="B30:B32"/>
    <mergeCell ref="B33:B35"/>
    <mergeCell ref="B36:B38"/>
    <mergeCell ref="B39:B41"/>
    <mergeCell ref="A42:C42"/>
    <mergeCell ref="A43:A54"/>
    <mergeCell ref="B43:B45"/>
    <mergeCell ref="B46:B48"/>
    <mergeCell ref="B49:B51"/>
    <mergeCell ref="B52:B54"/>
    <mergeCell ref="A62:C62"/>
    <mergeCell ref="A63:B65"/>
    <mergeCell ref="A66:C66"/>
    <mergeCell ref="A55:C55"/>
    <mergeCell ref="A56:A61"/>
    <mergeCell ref="B56:B58"/>
    <mergeCell ref="B59:B61"/>
  </mergeCells>
  <printOptions horizontalCentered="1"/>
  <pageMargins left="0.7480314960629921" right="0.15748031496062992" top="0.5905511811023623" bottom="0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9">
      <selection activeCell="J120" sqref="J120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11.57421875" style="0" customWidth="1"/>
    <col min="4" max="9" width="8.7109375" style="0" customWidth="1"/>
    <col min="10" max="12" width="5.7109375" style="0" customWidth="1"/>
    <col min="13" max="14" width="7.7109375" style="0" customWidth="1"/>
  </cols>
  <sheetData>
    <row r="1" spans="1:3" ht="12.75">
      <c r="A1" s="261" t="s">
        <v>13</v>
      </c>
      <c r="B1" s="261"/>
      <c r="C1" s="261"/>
    </row>
    <row r="2" spans="1:8" ht="12.75">
      <c r="A2" s="261" t="s">
        <v>14</v>
      </c>
      <c r="B2" s="261"/>
      <c r="C2" s="3"/>
      <c r="D2" s="271" t="s">
        <v>96</v>
      </c>
      <c r="E2" s="271"/>
      <c r="F2" s="271"/>
      <c r="G2" s="271"/>
      <c r="H2" s="271"/>
    </row>
    <row r="3" spans="1:12" ht="12.75">
      <c r="A3" s="271" t="s">
        <v>323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5:12" ht="12.75" customHeight="1">
      <c r="E4" s="313" t="s">
        <v>170</v>
      </c>
      <c r="F4" s="313"/>
      <c r="G4" s="313"/>
      <c r="I4" s="17"/>
      <c r="J4" s="314" t="s">
        <v>240</v>
      </c>
      <c r="K4" s="314"/>
      <c r="L4" s="314"/>
    </row>
    <row r="5" spans="1:14" ht="12.75">
      <c r="A5" s="265" t="s">
        <v>10</v>
      </c>
      <c r="B5" s="290" t="s">
        <v>243</v>
      </c>
      <c r="C5" s="265" t="s">
        <v>108</v>
      </c>
      <c r="D5" s="312" t="s">
        <v>171</v>
      </c>
      <c r="E5" s="312"/>
      <c r="F5" s="312"/>
      <c r="G5" s="312" t="s">
        <v>172</v>
      </c>
      <c r="H5" s="312"/>
      <c r="I5" s="312"/>
      <c r="J5" s="268" t="s">
        <v>104</v>
      </c>
      <c r="K5" s="269"/>
      <c r="L5" s="270"/>
      <c r="M5" s="22"/>
      <c r="N5" s="23"/>
    </row>
    <row r="6" spans="1:12" ht="12.75">
      <c r="A6" s="267"/>
      <c r="B6" s="292"/>
      <c r="C6" s="267"/>
      <c r="D6" s="87" t="s">
        <v>0</v>
      </c>
      <c r="E6" s="87" t="s">
        <v>1</v>
      </c>
      <c r="F6" s="87" t="s">
        <v>2</v>
      </c>
      <c r="G6" s="87" t="s">
        <v>3</v>
      </c>
      <c r="H6" s="87" t="s">
        <v>1</v>
      </c>
      <c r="I6" s="87" t="s">
        <v>2</v>
      </c>
      <c r="J6" s="91" t="s">
        <v>105</v>
      </c>
      <c r="K6" s="91" t="s">
        <v>106</v>
      </c>
      <c r="L6" s="91" t="s">
        <v>107</v>
      </c>
    </row>
    <row r="7" spans="1:12" s="27" customFormat="1" ht="9.75" customHeight="1">
      <c r="A7" s="24">
        <v>1</v>
      </c>
      <c r="B7" s="25">
        <v>2</v>
      </c>
      <c r="C7" s="26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8">
        <v>11</v>
      </c>
      <c r="L7" s="28">
        <v>12</v>
      </c>
    </row>
    <row r="8" spans="1:12" ht="12.75" customHeight="1">
      <c r="A8" s="303" t="s">
        <v>149</v>
      </c>
      <c r="B8" s="309" t="s">
        <v>241</v>
      </c>
      <c r="C8" s="4" t="s">
        <v>4</v>
      </c>
      <c r="D8" s="239">
        <v>57025</v>
      </c>
      <c r="E8" s="239">
        <v>45650</v>
      </c>
      <c r="F8" s="29">
        <f aca="true" t="shared" si="0" ref="F8:F13">D8+E8</f>
        <v>102675</v>
      </c>
      <c r="G8" s="29">
        <v>80138</v>
      </c>
      <c r="H8" s="29">
        <v>42132</v>
      </c>
      <c r="I8" s="29">
        <f aca="true" t="shared" si="1" ref="I8:I13">G8+H8</f>
        <v>122270</v>
      </c>
      <c r="J8" s="29">
        <f aca="true" t="shared" si="2" ref="J8:L9">G8/D8*100</f>
        <v>140.53134590092066</v>
      </c>
      <c r="K8" s="29">
        <f t="shared" si="2"/>
        <v>92.29353778751369</v>
      </c>
      <c r="L8" s="29">
        <f t="shared" si="2"/>
        <v>119.08448989530072</v>
      </c>
    </row>
    <row r="9" spans="1:12" ht="12.75">
      <c r="A9" s="304"/>
      <c r="B9" s="310"/>
      <c r="C9" s="4" t="s">
        <v>5</v>
      </c>
      <c r="D9" s="239">
        <v>120</v>
      </c>
      <c r="E9" s="239">
        <v>5</v>
      </c>
      <c r="F9" s="29">
        <f t="shared" si="0"/>
        <v>125</v>
      </c>
      <c r="G9" s="29">
        <v>263</v>
      </c>
      <c r="H9" s="29">
        <v>36</v>
      </c>
      <c r="I9" s="29">
        <f t="shared" si="1"/>
        <v>299</v>
      </c>
      <c r="J9" s="29">
        <f t="shared" si="2"/>
        <v>219.16666666666669</v>
      </c>
      <c r="K9" s="29">
        <f t="shared" si="2"/>
        <v>720</v>
      </c>
      <c r="L9" s="29">
        <f t="shared" si="2"/>
        <v>239.2</v>
      </c>
    </row>
    <row r="10" spans="1:12" ht="12.75">
      <c r="A10" s="304"/>
      <c r="B10" s="311"/>
      <c r="C10" s="4" t="s">
        <v>103</v>
      </c>
      <c r="D10" s="239">
        <v>0</v>
      </c>
      <c r="E10" s="239">
        <v>510</v>
      </c>
      <c r="F10" s="29">
        <f t="shared" si="0"/>
        <v>510</v>
      </c>
      <c r="G10" s="29">
        <v>0</v>
      </c>
      <c r="H10" s="29">
        <v>182</v>
      </c>
      <c r="I10" s="29">
        <f t="shared" si="1"/>
        <v>182</v>
      </c>
      <c r="J10" s="29">
        <v>0</v>
      </c>
      <c r="K10" s="29">
        <f>H10/E10*100</f>
        <v>35.68627450980392</v>
      </c>
      <c r="L10" s="29">
        <f>I10/F10*100</f>
        <v>35.68627450980392</v>
      </c>
    </row>
    <row r="11" spans="1:12" ht="12.75" customHeight="1">
      <c r="A11" s="304"/>
      <c r="B11" s="309" t="s">
        <v>242</v>
      </c>
      <c r="C11" s="4" t="s">
        <v>4</v>
      </c>
      <c r="D11" s="239">
        <v>3173</v>
      </c>
      <c r="E11" s="239">
        <v>8308</v>
      </c>
      <c r="F11" s="29">
        <f t="shared" si="0"/>
        <v>11481</v>
      </c>
      <c r="G11" s="29">
        <v>286</v>
      </c>
      <c r="H11" s="29">
        <v>5836</v>
      </c>
      <c r="I11" s="29">
        <f t="shared" si="1"/>
        <v>6122</v>
      </c>
      <c r="J11" s="29">
        <f>G11/D11*100</f>
        <v>9.013551843681059</v>
      </c>
      <c r="K11" s="29">
        <f>H11/E11*100</f>
        <v>70.24554646124218</v>
      </c>
      <c r="L11" s="29">
        <f>I11/F11*100</f>
        <v>53.32288128211828</v>
      </c>
    </row>
    <row r="12" spans="1:12" ht="12.75">
      <c r="A12" s="304"/>
      <c r="B12" s="310"/>
      <c r="C12" s="4" t="s">
        <v>5</v>
      </c>
      <c r="D12" s="239">
        <v>0</v>
      </c>
      <c r="E12" s="239">
        <v>0</v>
      </c>
      <c r="F12" s="29">
        <f t="shared" si="0"/>
        <v>0</v>
      </c>
      <c r="G12" s="29">
        <v>33</v>
      </c>
      <c r="H12" s="29">
        <v>0</v>
      </c>
      <c r="I12" s="29">
        <f t="shared" si="1"/>
        <v>33</v>
      </c>
      <c r="J12" s="29">
        <v>0</v>
      </c>
      <c r="K12" s="29">
        <v>0</v>
      </c>
      <c r="L12" s="29">
        <v>0</v>
      </c>
    </row>
    <row r="13" spans="1:12" ht="12.75">
      <c r="A13" s="304"/>
      <c r="B13" s="311"/>
      <c r="C13" s="4" t="s">
        <v>103</v>
      </c>
      <c r="D13" s="239">
        <v>0</v>
      </c>
      <c r="E13" s="239">
        <v>0</v>
      </c>
      <c r="F13" s="29">
        <f t="shared" si="0"/>
        <v>0</v>
      </c>
      <c r="G13" s="29">
        <v>0</v>
      </c>
      <c r="H13" s="29">
        <v>0</v>
      </c>
      <c r="I13" s="29">
        <f t="shared" si="1"/>
        <v>0</v>
      </c>
      <c r="J13" s="29">
        <v>0</v>
      </c>
      <c r="K13" s="29">
        <v>0</v>
      </c>
      <c r="L13" s="29">
        <v>0</v>
      </c>
    </row>
    <row r="14" spans="1:12" ht="12.75">
      <c r="A14" s="298" t="s">
        <v>250</v>
      </c>
      <c r="B14" s="299"/>
      <c r="C14" s="300"/>
      <c r="D14" s="92">
        <f aca="true" t="shared" si="3" ref="D14:I14">SUM(D8:D13)</f>
        <v>60318</v>
      </c>
      <c r="E14" s="92">
        <f t="shared" si="3"/>
        <v>54473</v>
      </c>
      <c r="F14" s="92">
        <f t="shared" si="3"/>
        <v>114791</v>
      </c>
      <c r="G14" s="92">
        <f t="shared" si="3"/>
        <v>80720</v>
      </c>
      <c r="H14" s="92">
        <f t="shared" si="3"/>
        <v>48186</v>
      </c>
      <c r="I14" s="92">
        <f t="shared" si="3"/>
        <v>128906</v>
      </c>
      <c r="J14" s="93">
        <f aca="true" t="shared" si="4" ref="J14:L15">G14/D14*100</f>
        <v>133.82406578467456</v>
      </c>
      <c r="K14" s="241">
        <f aca="true" t="shared" si="5" ref="K14:K21">H14/E14*100</f>
        <v>88.45850237732455</v>
      </c>
      <c r="L14" s="93">
        <f t="shared" si="4"/>
        <v>112.29626015976861</v>
      </c>
    </row>
    <row r="15" spans="1:12" ht="12.75">
      <c r="A15" s="303" t="s">
        <v>150</v>
      </c>
      <c r="B15" s="306" t="s">
        <v>242</v>
      </c>
      <c r="C15" s="4" t="s">
        <v>4</v>
      </c>
      <c r="D15" s="29">
        <v>2744</v>
      </c>
      <c r="E15" s="29">
        <v>20811</v>
      </c>
      <c r="F15" s="29">
        <f aca="true" t="shared" si="6" ref="F15:F35">D15+E15</f>
        <v>23555</v>
      </c>
      <c r="G15" s="29">
        <v>3500</v>
      </c>
      <c r="H15" s="29">
        <v>23505</v>
      </c>
      <c r="I15" s="29">
        <f aca="true" t="shared" si="7" ref="I15:I35">G15+H15</f>
        <v>27005</v>
      </c>
      <c r="J15" s="29">
        <f t="shared" si="4"/>
        <v>127.55102040816327</v>
      </c>
      <c r="K15" s="29">
        <f t="shared" si="5"/>
        <v>112.94507712267551</v>
      </c>
      <c r="L15" s="29">
        <f t="shared" si="4"/>
        <v>114.64657185310973</v>
      </c>
    </row>
    <row r="16" spans="1:12" ht="12.75">
      <c r="A16" s="304"/>
      <c r="B16" s="307"/>
      <c r="C16" s="4" t="s">
        <v>5</v>
      </c>
      <c r="D16" s="29">
        <v>569</v>
      </c>
      <c r="E16" s="29">
        <v>116</v>
      </c>
      <c r="F16" s="29">
        <f t="shared" si="6"/>
        <v>685</v>
      </c>
      <c r="G16" s="29">
        <v>1096</v>
      </c>
      <c r="H16" s="29">
        <v>101</v>
      </c>
      <c r="I16" s="29">
        <f t="shared" si="7"/>
        <v>1197</v>
      </c>
      <c r="J16" s="29">
        <f aca="true" t="shared" si="8" ref="J16:L18">G16/D16*100</f>
        <v>192.61862917398946</v>
      </c>
      <c r="K16" s="29">
        <f t="shared" si="5"/>
        <v>87.06896551724138</v>
      </c>
      <c r="L16" s="29">
        <f t="shared" si="8"/>
        <v>174.74452554744525</v>
      </c>
    </row>
    <row r="17" spans="1:12" ht="12.75">
      <c r="A17" s="304"/>
      <c r="B17" s="308"/>
      <c r="C17" s="4" t="s">
        <v>103</v>
      </c>
      <c r="D17" s="29">
        <v>27</v>
      </c>
      <c r="E17" s="29">
        <v>3746</v>
      </c>
      <c r="F17" s="29">
        <f t="shared" si="6"/>
        <v>3773</v>
      </c>
      <c r="G17" s="29">
        <v>253</v>
      </c>
      <c r="H17" s="29">
        <v>4329</v>
      </c>
      <c r="I17" s="29">
        <f t="shared" si="7"/>
        <v>4582</v>
      </c>
      <c r="J17" s="29">
        <f t="shared" si="8"/>
        <v>937.0370370370371</v>
      </c>
      <c r="K17" s="29">
        <f t="shared" si="5"/>
        <v>115.56326748531767</v>
      </c>
      <c r="L17" s="29">
        <f t="shared" si="8"/>
        <v>121.4418234826398</v>
      </c>
    </row>
    <row r="18" spans="1:12" ht="12.75">
      <c r="A18" s="304"/>
      <c r="B18" s="306" t="s">
        <v>60</v>
      </c>
      <c r="C18" s="4" t="s">
        <v>4</v>
      </c>
      <c r="D18" s="141">
        <v>6264</v>
      </c>
      <c r="E18" s="141">
        <v>17553</v>
      </c>
      <c r="F18" s="29">
        <f t="shared" si="6"/>
        <v>23817</v>
      </c>
      <c r="G18" s="29">
        <v>3888</v>
      </c>
      <c r="H18" s="29">
        <v>14272</v>
      </c>
      <c r="I18" s="29">
        <f t="shared" si="7"/>
        <v>18160</v>
      </c>
      <c r="J18" s="29">
        <f t="shared" si="8"/>
        <v>62.06896551724138</v>
      </c>
      <c r="K18" s="29">
        <f t="shared" si="5"/>
        <v>81.30803851193528</v>
      </c>
      <c r="L18" s="29">
        <f t="shared" si="8"/>
        <v>76.24805810975353</v>
      </c>
    </row>
    <row r="19" spans="1:12" ht="12.75">
      <c r="A19" s="304"/>
      <c r="B19" s="307"/>
      <c r="C19" s="4" t="s">
        <v>5</v>
      </c>
      <c r="D19" s="141">
        <v>162</v>
      </c>
      <c r="E19" s="141">
        <v>122</v>
      </c>
      <c r="F19" s="29">
        <f t="shared" si="6"/>
        <v>284</v>
      </c>
      <c r="G19" s="29">
        <v>158</v>
      </c>
      <c r="H19" s="29">
        <v>78</v>
      </c>
      <c r="I19" s="29">
        <f t="shared" si="7"/>
        <v>236</v>
      </c>
      <c r="J19" s="29">
        <f aca="true" t="shared" si="9" ref="J19:J36">G19/D19*100</f>
        <v>97.53086419753086</v>
      </c>
      <c r="K19" s="29">
        <f t="shared" si="5"/>
        <v>63.934426229508205</v>
      </c>
      <c r="L19" s="29">
        <f aca="true" t="shared" si="10" ref="L19:L24">I19/F19*100</f>
        <v>83.09859154929578</v>
      </c>
    </row>
    <row r="20" spans="1:12" ht="12.75">
      <c r="A20" s="304"/>
      <c r="B20" s="308"/>
      <c r="C20" s="4" t="s">
        <v>103</v>
      </c>
      <c r="D20" s="141">
        <v>4</v>
      </c>
      <c r="E20" s="141">
        <v>167</v>
      </c>
      <c r="F20" s="29">
        <f t="shared" si="6"/>
        <v>171</v>
      </c>
      <c r="G20" s="29">
        <v>3</v>
      </c>
      <c r="H20" s="29">
        <v>23</v>
      </c>
      <c r="I20" s="29">
        <f t="shared" si="7"/>
        <v>26</v>
      </c>
      <c r="J20" s="29">
        <f t="shared" si="9"/>
        <v>75</v>
      </c>
      <c r="K20" s="29">
        <f t="shared" si="5"/>
        <v>13.77245508982036</v>
      </c>
      <c r="L20" s="29">
        <f t="shared" si="10"/>
        <v>15.204678362573098</v>
      </c>
    </row>
    <row r="21" spans="1:12" ht="12.75">
      <c r="A21" s="304"/>
      <c r="B21" s="306" t="s">
        <v>241</v>
      </c>
      <c r="C21" s="4" t="s">
        <v>4</v>
      </c>
      <c r="D21" s="29">
        <v>693</v>
      </c>
      <c r="E21" s="29">
        <v>4400</v>
      </c>
      <c r="F21" s="29">
        <f t="shared" si="6"/>
        <v>5093</v>
      </c>
      <c r="G21" s="29">
        <v>945</v>
      </c>
      <c r="H21" s="29">
        <v>4647</v>
      </c>
      <c r="I21" s="29">
        <f t="shared" si="7"/>
        <v>5592</v>
      </c>
      <c r="J21" s="29">
        <f t="shared" si="9"/>
        <v>136.36363636363635</v>
      </c>
      <c r="K21" s="29">
        <f t="shared" si="5"/>
        <v>105.61363636363636</v>
      </c>
      <c r="L21" s="29">
        <f t="shared" si="10"/>
        <v>109.79776163361477</v>
      </c>
    </row>
    <row r="22" spans="1:12" ht="12.75">
      <c r="A22" s="304"/>
      <c r="B22" s="307"/>
      <c r="C22" s="4" t="s">
        <v>5</v>
      </c>
      <c r="D22" s="29">
        <v>0</v>
      </c>
      <c r="E22" s="29">
        <v>0</v>
      </c>
      <c r="F22" s="29">
        <f t="shared" si="6"/>
        <v>0</v>
      </c>
      <c r="G22" s="29">
        <v>0</v>
      </c>
      <c r="H22" s="29">
        <v>0</v>
      </c>
      <c r="I22" s="29">
        <f t="shared" si="7"/>
        <v>0</v>
      </c>
      <c r="J22" s="29">
        <v>0</v>
      </c>
      <c r="K22" s="29">
        <v>0</v>
      </c>
      <c r="L22" s="29">
        <v>0</v>
      </c>
    </row>
    <row r="23" spans="1:12" ht="12.75">
      <c r="A23" s="304"/>
      <c r="B23" s="308"/>
      <c r="C23" s="4" t="s">
        <v>103</v>
      </c>
      <c r="D23" s="29">
        <v>0</v>
      </c>
      <c r="E23" s="29">
        <v>0</v>
      </c>
      <c r="F23" s="29">
        <f t="shared" si="6"/>
        <v>0</v>
      </c>
      <c r="G23" s="29">
        <v>0</v>
      </c>
      <c r="H23" s="29">
        <v>0</v>
      </c>
      <c r="I23" s="29">
        <f t="shared" si="7"/>
        <v>0</v>
      </c>
      <c r="J23" s="29">
        <v>0</v>
      </c>
      <c r="K23" s="29">
        <v>0</v>
      </c>
      <c r="L23" s="29">
        <v>0</v>
      </c>
    </row>
    <row r="24" spans="1:12" ht="12.75">
      <c r="A24" s="304"/>
      <c r="B24" s="306" t="s">
        <v>244</v>
      </c>
      <c r="C24" s="4" t="s">
        <v>4</v>
      </c>
      <c r="D24" s="29">
        <v>3531</v>
      </c>
      <c r="E24" s="29">
        <v>3820</v>
      </c>
      <c r="F24" s="29">
        <f t="shared" si="6"/>
        <v>7351</v>
      </c>
      <c r="G24" s="29">
        <v>3058</v>
      </c>
      <c r="H24" s="29">
        <v>1741</v>
      </c>
      <c r="I24" s="29">
        <f t="shared" si="7"/>
        <v>4799</v>
      </c>
      <c r="J24" s="29">
        <f t="shared" si="9"/>
        <v>86.6043613707165</v>
      </c>
      <c r="K24" s="29">
        <f aca="true" t="shared" si="11" ref="K24:K63">H24/E24*100</f>
        <v>45.575916230366495</v>
      </c>
      <c r="L24" s="29">
        <f t="shared" si="10"/>
        <v>65.28363487960821</v>
      </c>
    </row>
    <row r="25" spans="1:12" ht="12.75">
      <c r="A25" s="304"/>
      <c r="B25" s="307"/>
      <c r="C25" s="4" t="s">
        <v>5</v>
      </c>
      <c r="D25" s="29">
        <v>13</v>
      </c>
      <c r="E25" s="29">
        <v>71</v>
      </c>
      <c r="F25" s="29">
        <f t="shared" si="6"/>
        <v>84</v>
      </c>
      <c r="G25" s="29">
        <v>0</v>
      </c>
      <c r="H25" s="29">
        <v>0</v>
      </c>
      <c r="I25" s="29">
        <f t="shared" si="7"/>
        <v>0</v>
      </c>
      <c r="J25" s="29">
        <f t="shared" si="9"/>
        <v>0</v>
      </c>
      <c r="K25" s="29">
        <f t="shared" si="11"/>
        <v>0</v>
      </c>
      <c r="L25" s="29">
        <f aca="true" t="shared" si="12" ref="L25:L34">I25/F25*100</f>
        <v>0</v>
      </c>
    </row>
    <row r="26" spans="1:12" ht="12.75">
      <c r="A26" s="304"/>
      <c r="B26" s="308"/>
      <c r="C26" s="4" t="s">
        <v>103</v>
      </c>
      <c r="D26" s="29">
        <v>15</v>
      </c>
      <c r="E26" s="29">
        <v>525</v>
      </c>
      <c r="F26" s="29">
        <f t="shared" si="6"/>
        <v>540</v>
      </c>
      <c r="G26" s="29">
        <v>0</v>
      </c>
      <c r="H26" s="29">
        <v>121</v>
      </c>
      <c r="I26" s="29">
        <f t="shared" si="7"/>
        <v>121</v>
      </c>
      <c r="J26" s="29">
        <f t="shared" si="9"/>
        <v>0</v>
      </c>
      <c r="K26" s="29">
        <f t="shared" si="11"/>
        <v>23.047619047619047</v>
      </c>
      <c r="L26" s="29">
        <f t="shared" si="12"/>
        <v>22.407407407407405</v>
      </c>
    </row>
    <row r="27" spans="1:12" ht="12.75" customHeight="1">
      <c r="A27" s="304"/>
      <c r="B27" s="309" t="s">
        <v>245</v>
      </c>
      <c r="C27" s="4" t="s">
        <v>4</v>
      </c>
      <c r="D27" s="29">
        <v>8</v>
      </c>
      <c r="E27" s="29">
        <v>141</v>
      </c>
      <c r="F27" s="29">
        <f t="shared" si="6"/>
        <v>149</v>
      </c>
      <c r="G27" s="29">
        <v>0</v>
      </c>
      <c r="H27" s="29">
        <v>347</v>
      </c>
      <c r="I27" s="29">
        <f t="shared" si="7"/>
        <v>347</v>
      </c>
      <c r="J27" s="29">
        <f t="shared" si="9"/>
        <v>0</v>
      </c>
      <c r="K27" s="29">
        <f t="shared" si="11"/>
        <v>246.09929078014184</v>
      </c>
      <c r="L27" s="29">
        <f t="shared" si="12"/>
        <v>232.88590604026845</v>
      </c>
    </row>
    <row r="28" spans="1:12" ht="12.75">
      <c r="A28" s="304"/>
      <c r="B28" s="310"/>
      <c r="C28" s="4" t="s">
        <v>5</v>
      </c>
      <c r="D28" s="29">
        <v>6</v>
      </c>
      <c r="E28" s="29">
        <v>0</v>
      </c>
      <c r="F28" s="29">
        <f t="shared" si="6"/>
        <v>6</v>
      </c>
      <c r="G28" s="29">
        <v>20</v>
      </c>
      <c r="H28" s="29">
        <v>8</v>
      </c>
      <c r="I28" s="29">
        <f t="shared" si="7"/>
        <v>28</v>
      </c>
      <c r="J28" s="29">
        <f t="shared" si="9"/>
        <v>333.33333333333337</v>
      </c>
      <c r="K28" s="29">
        <v>0</v>
      </c>
      <c r="L28" s="29">
        <f t="shared" si="12"/>
        <v>466.6666666666667</v>
      </c>
    </row>
    <row r="29" spans="1:12" ht="12.75">
      <c r="A29" s="304"/>
      <c r="B29" s="311"/>
      <c r="C29" s="4" t="s">
        <v>103</v>
      </c>
      <c r="D29" s="29">
        <v>16</v>
      </c>
      <c r="E29" s="29">
        <v>869</v>
      </c>
      <c r="F29" s="29">
        <f t="shared" si="6"/>
        <v>885</v>
      </c>
      <c r="G29" s="29">
        <v>0</v>
      </c>
      <c r="H29" s="29">
        <v>966</v>
      </c>
      <c r="I29" s="29">
        <f t="shared" si="7"/>
        <v>966</v>
      </c>
      <c r="J29" s="29">
        <f t="shared" si="9"/>
        <v>0</v>
      </c>
      <c r="K29" s="29">
        <f t="shared" si="11"/>
        <v>111.16225546605294</v>
      </c>
      <c r="L29" s="29">
        <f t="shared" si="12"/>
        <v>109.15254237288134</v>
      </c>
    </row>
    <row r="30" spans="1:12" ht="12.75" customHeight="1">
      <c r="A30" s="304"/>
      <c r="B30" s="309" t="s">
        <v>61</v>
      </c>
      <c r="C30" s="4" t="s">
        <v>4</v>
      </c>
      <c r="D30" s="29">
        <v>0</v>
      </c>
      <c r="E30" s="29">
        <v>8133</v>
      </c>
      <c r="F30" s="29">
        <f t="shared" si="6"/>
        <v>8133</v>
      </c>
      <c r="G30" s="29">
        <v>23</v>
      </c>
      <c r="H30" s="29">
        <v>5269</v>
      </c>
      <c r="I30" s="29">
        <f t="shared" si="7"/>
        <v>5292</v>
      </c>
      <c r="J30" s="29">
        <v>0</v>
      </c>
      <c r="K30" s="29">
        <f t="shared" si="11"/>
        <v>64.78544202631255</v>
      </c>
      <c r="L30" s="29">
        <f t="shared" si="12"/>
        <v>65.0682405016599</v>
      </c>
    </row>
    <row r="31" spans="1:12" ht="12.75">
      <c r="A31" s="304"/>
      <c r="B31" s="310"/>
      <c r="C31" s="4" t="s">
        <v>5</v>
      </c>
      <c r="D31" s="29">
        <v>5</v>
      </c>
      <c r="E31" s="29">
        <v>80</v>
      </c>
      <c r="F31" s="29">
        <f t="shared" si="6"/>
        <v>85</v>
      </c>
      <c r="G31" s="29">
        <v>10</v>
      </c>
      <c r="H31" s="29">
        <v>166</v>
      </c>
      <c r="I31" s="29">
        <f t="shared" si="7"/>
        <v>176</v>
      </c>
      <c r="J31" s="29">
        <f t="shared" si="9"/>
        <v>200</v>
      </c>
      <c r="K31" s="29">
        <f t="shared" si="11"/>
        <v>207.50000000000003</v>
      </c>
      <c r="L31" s="29">
        <f t="shared" si="12"/>
        <v>207.0588235294118</v>
      </c>
    </row>
    <row r="32" spans="1:12" ht="12.75">
      <c r="A32" s="304"/>
      <c r="B32" s="311"/>
      <c r="C32" s="4" t="s">
        <v>103</v>
      </c>
      <c r="D32" s="29">
        <v>0</v>
      </c>
      <c r="E32" s="29">
        <v>2437</v>
      </c>
      <c r="F32" s="29">
        <f t="shared" si="6"/>
        <v>2437</v>
      </c>
      <c r="G32" s="29">
        <v>23</v>
      </c>
      <c r="H32" s="29">
        <v>3740</v>
      </c>
      <c r="I32" s="29">
        <f t="shared" si="7"/>
        <v>3763</v>
      </c>
      <c r="J32" s="29">
        <v>0</v>
      </c>
      <c r="K32" s="29">
        <f t="shared" si="11"/>
        <v>153.46737792367665</v>
      </c>
      <c r="L32" s="29">
        <f t="shared" si="12"/>
        <v>154.41116126384898</v>
      </c>
    </row>
    <row r="33" spans="1:12" ht="12.75">
      <c r="A33" s="304"/>
      <c r="B33" s="306" t="s">
        <v>246</v>
      </c>
      <c r="C33" s="4" t="s">
        <v>4</v>
      </c>
      <c r="D33" s="29">
        <v>0</v>
      </c>
      <c r="E33" s="29">
        <v>1603</v>
      </c>
      <c r="F33" s="29">
        <f t="shared" si="6"/>
        <v>1603</v>
      </c>
      <c r="G33" s="29">
        <v>6</v>
      </c>
      <c r="H33" s="29">
        <v>1615</v>
      </c>
      <c r="I33" s="29">
        <f t="shared" si="7"/>
        <v>1621</v>
      </c>
      <c r="J33" s="29">
        <v>0</v>
      </c>
      <c r="K33" s="29">
        <f t="shared" si="11"/>
        <v>100.74859638178415</v>
      </c>
      <c r="L33" s="29">
        <f t="shared" si="12"/>
        <v>101.12289457267623</v>
      </c>
    </row>
    <row r="34" spans="1:12" ht="12.75">
      <c r="A34" s="304"/>
      <c r="B34" s="307"/>
      <c r="C34" s="4" t="s">
        <v>5</v>
      </c>
      <c r="D34" s="29">
        <v>13</v>
      </c>
      <c r="E34" s="29">
        <v>0</v>
      </c>
      <c r="F34" s="29">
        <f t="shared" si="6"/>
        <v>13</v>
      </c>
      <c r="G34" s="29">
        <v>13</v>
      </c>
      <c r="H34" s="29">
        <v>4</v>
      </c>
      <c r="I34" s="29">
        <f t="shared" si="7"/>
        <v>17</v>
      </c>
      <c r="J34" s="29">
        <f t="shared" si="9"/>
        <v>100</v>
      </c>
      <c r="K34" s="29">
        <v>0</v>
      </c>
      <c r="L34" s="29">
        <f t="shared" si="12"/>
        <v>130.76923076923077</v>
      </c>
    </row>
    <row r="35" spans="1:12" ht="12.75">
      <c r="A35" s="305"/>
      <c r="B35" s="308"/>
      <c r="C35" s="4" t="s">
        <v>103</v>
      </c>
      <c r="D35" s="29">
        <v>24</v>
      </c>
      <c r="E35" s="29">
        <v>506</v>
      </c>
      <c r="F35" s="29">
        <f t="shared" si="6"/>
        <v>530</v>
      </c>
      <c r="G35" s="29">
        <v>5</v>
      </c>
      <c r="H35" s="29">
        <v>806</v>
      </c>
      <c r="I35" s="29">
        <f t="shared" si="7"/>
        <v>811</v>
      </c>
      <c r="J35" s="29">
        <f t="shared" si="9"/>
        <v>20.833333333333336</v>
      </c>
      <c r="K35" s="29">
        <f t="shared" si="11"/>
        <v>159.2885375494071</v>
      </c>
      <c r="L35" s="29">
        <f>I35/F35*100</f>
        <v>153.0188679245283</v>
      </c>
    </row>
    <row r="36" spans="1:12" ht="12.75">
      <c r="A36" s="298" t="s">
        <v>250</v>
      </c>
      <c r="B36" s="299"/>
      <c r="C36" s="300"/>
      <c r="D36" s="92">
        <f aca="true" t="shared" si="13" ref="D36:I36">SUM(D15:D35)</f>
        <v>14094</v>
      </c>
      <c r="E36" s="92">
        <f t="shared" si="13"/>
        <v>65100</v>
      </c>
      <c r="F36" s="92">
        <f t="shared" si="13"/>
        <v>79194</v>
      </c>
      <c r="G36" s="92">
        <f t="shared" si="13"/>
        <v>13001</v>
      </c>
      <c r="H36" s="92">
        <f t="shared" si="13"/>
        <v>61738</v>
      </c>
      <c r="I36" s="92">
        <f t="shared" si="13"/>
        <v>74739</v>
      </c>
      <c r="J36" s="93">
        <f t="shared" si="9"/>
        <v>92.24492691925641</v>
      </c>
      <c r="K36" s="241">
        <f t="shared" si="11"/>
        <v>94.83563748079877</v>
      </c>
      <c r="L36" s="93">
        <f>I36/F36*100</f>
        <v>94.37457383135086</v>
      </c>
    </row>
    <row r="37" spans="1:12" ht="12.75">
      <c r="A37" s="303" t="s">
        <v>151</v>
      </c>
      <c r="B37" s="306" t="s">
        <v>62</v>
      </c>
      <c r="C37" s="4" t="s">
        <v>4</v>
      </c>
      <c r="D37" s="240">
        <v>0</v>
      </c>
      <c r="E37" s="239">
        <v>29120</v>
      </c>
      <c r="F37" s="29">
        <f aca="true" t="shared" si="14" ref="F37:F48">D37+E37</f>
        <v>29120</v>
      </c>
      <c r="G37" s="29">
        <v>57</v>
      </c>
      <c r="H37" s="29">
        <v>18912</v>
      </c>
      <c r="I37" s="29">
        <f aca="true" t="shared" si="15" ref="I37:I48">G37+H37</f>
        <v>18969</v>
      </c>
      <c r="J37" s="29">
        <v>0</v>
      </c>
      <c r="K37" s="29">
        <f t="shared" si="11"/>
        <v>64.94505494505495</v>
      </c>
      <c r="L37" s="29">
        <f>I37/F37*100</f>
        <v>65.1407967032967</v>
      </c>
    </row>
    <row r="38" spans="1:12" ht="12.75">
      <c r="A38" s="304"/>
      <c r="B38" s="307"/>
      <c r="C38" s="4" t="s">
        <v>5</v>
      </c>
      <c r="D38" s="141">
        <v>150</v>
      </c>
      <c r="E38" s="141">
        <v>50</v>
      </c>
      <c r="F38" s="29">
        <f t="shared" si="14"/>
        <v>200</v>
      </c>
      <c r="G38" s="29">
        <v>0</v>
      </c>
      <c r="H38" s="29">
        <v>0</v>
      </c>
      <c r="I38" s="29">
        <f t="shared" si="15"/>
        <v>0</v>
      </c>
      <c r="J38" s="29">
        <f>G38/D38*100</f>
        <v>0</v>
      </c>
      <c r="K38" s="29">
        <f t="shared" si="11"/>
        <v>0</v>
      </c>
      <c r="L38" s="29">
        <f>I38/F38*100</f>
        <v>0</v>
      </c>
    </row>
    <row r="39" spans="1:12" ht="12.75">
      <c r="A39" s="304"/>
      <c r="B39" s="308"/>
      <c r="C39" s="4" t="s">
        <v>103</v>
      </c>
      <c r="D39" s="141">
        <v>0</v>
      </c>
      <c r="E39" s="141">
        <v>2030</v>
      </c>
      <c r="F39" s="29">
        <f t="shared" si="14"/>
        <v>2030</v>
      </c>
      <c r="G39" s="29">
        <v>0</v>
      </c>
      <c r="H39" s="29">
        <v>0</v>
      </c>
      <c r="I39" s="29">
        <f t="shared" si="15"/>
        <v>0</v>
      </c>
      <c r="J39" s="29">
        <v>0</v>
      </c>
      <c r="K39" s="29">
        <f t="shared" si="11"/>
        <v>0</v>
      </c>
      <c r="L39" s="29">
        <f aca="true" t="shared" si="16" ref="L39:L46">I39/F39*100</f>
        <v>0</v>
      </c>
    </row>
    <row r="40" spans="1:12" ht="12.75">
      <c r="A40" s="304"/>
      <c r="B40" s="306" t="s">
        <v>63</v>
      </c>
      <c r="C40" s="4" t="s">
        <v>4</v>
      </c>
      <c r="D40" s="141">
        <v>0</v>
      </c>
      <c r="E40" s="141">
        <v>1000</v>
      </c>
      <c r="F40" s="29">
        <f t="shared" si="14"/>
        <v>1000</v>
      </c>
      <c r="G40" s="29">
        <v>0</v>
      </c>
      <c r="H40" s="29">
        <v>3296</v>
      </c>
      <c r="I40" s="29">
        <f t="shared" si="15"/>
        <v>3296</v>
      </c>
      <c r="J40" s="29">
        <v>0</v>
      </c>
      <c r="K40" s="29">
        <f t="shared" si="11"/>
        <v>329.59999999999997</v>
      </c>
      <c r="L40" s="29">
        <f t="shared" si="16"/>
        <v>329.59999999999997</v>
      </c>
    </row>
    <row r="41" spans="1:12" ht="12.75">
      <c r="A41" s="304"/>
      <c r="B41" s="307"/>
      <c r="C41" s="4" t="s">
        <v>5</v>
      </c>
      <c r="D41" s="141">
        <v>150</v>
      </c>
      <c r="E41" s="141">
        <v>0</v>
      </c>
      <c r="F41" s="29">
        <f t="shared" si="14"/>
        <v>150</v>
      </c>
      <c r="G41" s="29">
        <v>0</v>
      </c>
      <c r="H41" s="29">
        <v>0</v>
      </c>
      <c r="I41" s="29">
        <f t="shared" si="15"/>
        <v>0</v>
      </c>
      <c r="J41" s="29">
        <f>G41/D41*100</f>
        <v>0</v>
      </c>
      <c r="K41" s="29">
        <v>0</v>
      </c>
      <c r="L41" s="29">
        <f t="shared" si="16"/>
        <v>0</v>
      </c>
    </row>
    <row r="42" spans="1:12" ht="12.75">
      <c r="A42" s="304"/>
      <c r="B42" s="308"/>
      <c r="C42" s="4" t="s">
        <v>103</v>
      </c>
      <c r="D42" s="141">
        <v>0</v>
      </c>
      <c r="E42" s="141">
        <v>3600</v>
      </c>
      <c r="F42" s="29">
        <f t="shared" si="14"/>
        <v>3600</v>
      </c>
      <c r="G42" s="29">
        <v>0</v>
      </c>
      <c r="H42" s="29">
        <v>1080</v>
      </c>
      <c r="I42" s="29">
        <f t="shared" si="15"/>
        <v>1080</v>
      </c>
      <c r="J42" s="29">
        <v>0</v>
      </c>
      <c r="K42" s="29">
        <f t="shared" si="11"/>
        <v>30</v>
      </c>
      <c r="L42" s="29">
        <f t="shared" si="16"/>
        <v>30</v>
      </c>
    </row>
    <row r="43" spans="1:12" ht="12.75">
      <c r="A43" s="304"/>
      <c r="B43" s="121"/>
      <c r="C43" s="4" t="s">
        <v>4</v>
      </c>
      <c r="D43" s="239">
        <v>0</v>
      </c>
      <c r="E43" s="239">
        <v>435</v>
      </c>
      <c r="F43" s="29">
        <f t="shared" si="14"/>
        <v>435</v>
      </c>
      <c r="G43" s="29">
        <v>0</v>
      </c>
      <c r="H43" s="29">
        <v>305</v>
      </c>
      <c r="I43" s="29">
        <f t="shared" si="15"/>
        <v>305</v>
      </c>
      <c r="J43" s="29">
        <v>0</v>
      </c>
      <c r="K43" s="29">
        <f t="shared" si="11"/>
        <v>70.11494252873564</v>
      </c>
      <c r="L43" s="29">
        <f t="shared" si="16"/>
        <v>70.11494252873564</v>
      </c>
    </row>
    <row r="44" spans="1:12" ht="12.75">
      <c r="A44" s="304"/>
      <c r="B44" s="121" t="s">
        <v>247</v>
      </c>
      <c r="C44" s="4" t="s">
        <v>5</v>
      </c>
      <c r="D44" s="239">
        <v>0</v>
      </c>
      <c r="E44" s="239">
        <v>0</v>
      </c>
      <c r="F44" s="29">
        <f t="shared" si="14"/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 ht="12.75">
      <c r="A45" s="304"/>
      <c r="B45" s="121"/>
      <c r="C45" s="4" t="s">
        <v>103</v>
      </c>
      <c r="D45" s="239">
        <v>0</v>
      </c>
      <c r="E45" s="239">
        <v>1280</v>
      </c>
      <c r="F45" s="29">
        <f t="shared" si="14"/>
        <v>1280</v>
      </c>
      <c r="G45" s="29">
        <v>0</v>
      </c>
      <c r="H45" s="29">
        <v>65</v>
      </c>
      <c r="I45" s="29">
        <f t="shared" si="15"/>
        <v>65</v>
      </c>
      <c r="J45" s="29">
        <v>0</v>
      </c>
      <c r="K45" s="29">
        <f t="shared" si="11"/>
        <v>5.078125</v>
      </c>
      <c r="L45" s="29">
        <f t="shared" si="16"/>
        <v>5.078125</v>
      </c>
    </row>
    <row r="46" spans="1:12" ht="12.75">
      <c r="A46" s="304"/>
      <c r="B46" s="306" t="s">
        <v>248</v>
      </c>
      <c r="C46" s="4" t="s">
        <v>4</v>
      </c>
      <c r="D46" s="141">
        <v>0</v>
      </c>
      <c r="E46" s="141">
        <v>65</v>
      </c>
      <c r="F46" s="29">
        <f t="shared" si="14"/>
        <v>65</v>
      </c>
      <c r="G46" s="29">
        <v>0</v>
      </c>
      <c r="H46" s="29">
        <v>0</v>
      </c>
      <c r="I46" s="29">
        <f t="shared" si="15"/>
        <v>0</v>
      </c>
      <c r="J46" s="29">
        <v>0</v>
      </c>
      <c r="K46" s="29">
        <f t="shared" si="11"/>
        <v>0</v>
      </c>
      <c r="L46" s="29">
        <f t="shared" si="16"/>
        <v>0</v>
      </c>
    </row>
    <row r="47" spans="1:12" ht="12.75">
      <c r="A47" s="304"/>
      <c r="B47" s="307"/>
      <c r="C47" s="4" t="s">
        <v>5</v>
      </c>
      <c r="D47" s="141">
        <v>0</v>
      </c>
      <c r="E47" s="141">
        <v>0</v>
      </c>
      <c r="F47" s="29">
        <f t="shared" si="14"/>
        <v>0</v>
      </c>
      <c r="G47" s="29">
        <v>0</v>
      </c>
      <c r="H47" s="29">
        <v>0</v>
      </c>
      <c r="I47" s="29">
        <f t="shared" si="15"/>
        <v>0</v>
      </c>
      <c r="J47" s="29">
        <v>0</v>
      </c>
      <c r="K47" s="29">
        <v>0</v>
      </c>
      <c r="L47" s="29">
        <v>0</v>
      </c>
    </row>
    <row r="48" spans="1:12" ht="12.75">
      <c r="A48" s="305"/>
      <c r="B48" s="308"/>
      <c r="C48" s="4" t="s">
        <v>103</v>
      </c>
      <c r="D48" s="141">
        <v>0</v>
      </c>
      <c r="E48" s="141">
        <v>190</v>
      </c>
      <c r="F48" s="29">
        <f t="shared" si="14"/>
        <v>190</v>
      </c>
      <c r="G48" s="29">
        <v>0</v>
      </c>
      <c r="H48" s="29">
        <v>28</v>
      </c>
      <c r="I48" s="29">
        <f t="shared" si="15"/>
        <v>28</v>
      </c>
      <c r="J48" s="29">
        <v>0</v>
      </c>
      <c r="K48" s="29">
        <f t="shared" si="11"/>
        <v>14.736842105263156</v>
      </c>
      <c r="L48" s="29">
        <f>I48/F48*100</f>
        <v>14.736842105263156</v>
      </c>
    </row>
    <row r="49" spans="1:12" ht="12.75">
      <c r="A49" s="298" t="s">
        <v>250</v>
      </c>
      <c r="B49" s="299"/>
      <c r="C49" s="300"/>
      <c r="D49" s="92">
        <f aca="true" t="shared" si="17" ref="D49:I49">SUM(D37:D48)</f>
        <v>300</v>
      </c>
      <c r="E49" s="92">
        <f t="shared" si="17"/>
        <v>37770</v>
      </c>
      <c r="F49" s="92">
        <f t="shared" si="17"/>
        <v>38070</v>
      </c>
      <c r="G49" s="92">
        <f t="shared" si="17"/>
        <v>57</v>
      </c>
      <c r="H49" s="92">
        <f t="shared" si="17"/>
        <v>23686</v>
      </c>
      <c r="I49" s="92">
        <f t="shared" si="17"/>
        <v>23743</v>
      </c>
      <c r="J49" s="93">
        <f>G49/D49*100</f>
        <v>19</v>
      </c>
      <c r="K49" s="241">
        <f t="shared" si="11"/>
        <v>62.71114641249669</v>
      </c>
      <c r="L49" s="93">
        <f>I49/F49*100</f>
        <v>62.36669293406882</v>
      </c>
    </row>
    <row r="50" spans="1:12" ht="12.75" customHeight="1">
      <c r="A50" s="315" t="s">
        <v>152</v>
      </c>
      <c r="B50" s="306" t="s">
        <v>241</v>
      </c>
      <c r="C50" s="4" t="s">
        <v>4</v>
      </c>
      <c r="D50" s="239">
        <v>595</v>
      </c>
      <c r="E50" s="239">
        <v>4445</v>
      </c>
      <c r="F50" s="29">
        <f aca="true" t="shared" si="18" ref="F50:F55">D50+E50</f>
        <v>5040</v>
      </c>
      <c r="G50" s="29">
        <v>982</v>
      </c>
      <c r="H50" s="29">
        <v>4218</v>
      </c>
      <c r="I50" s="29">
        <f aca="true" t="shared" si="19" ref="I50:I55">G50+H50</f>
        <v>5200</v>
      </c>
      <c r="J50" s="29">
        <f>G50/D50*100</f>
        <v>165.04201680672267</v>
      </c>
      <c r="K50" s="29">
        <f t="shared" si="11"/>
        <v>94.89313835770528</v>
      </c>
      <c r="L50" s="29">
        <f>I50/F50*100</f>
        <v>103.17460317460319</v>
      </c>
    </row>
    <row r="51" spans="1:12" ht="12.75">
      <c r="A51" s="316"/>
      <c r="B51" s="307"/>
      <c r="C51" s="4" t="s">
        <v>5</v>
      </c>
      <c r="D51" s="239">
        <v>0</v>
      </c>
      <c r="E51" s="239">
        <v>0</v>
      </c>
      <c r="F51" s="29">
        <f t="shared" si="18"/>
        <v>0</v>
      </c>
      <c r="G51" s="29">
        <v>0</v>
      </c>
      <c r="H51" s="29">
        <v>0</v>
      </c>
      <c r="I51" s="29">
        <f t="shared" si="19"/>
        <v>0</v>
      </c>
      <c r="J51" s="29">
        <v>0</v>
      </c>
      <c r="K51" s="29">
        <v>0</v>
      </c>
      <c r="L51" s="29">
        <v>0</v>
      </c>
    </row>
    <row r="52" spans="1:12" ht="12.75">
      <c r="A52" s="316"/>
      <c r="B52" s="308"/>
      <c r="C52" s="4" t="s">
        <v>103</v>
      </c>
      <c r="D52" s="239">
        <v>0</v>
      </c>
      <c r="E52" s="239">
        <v>0</v>
      </c>
      <c r="F52" s="29">
        <f t="shared" si="18"/>
        <v>0</v>
      </c>
      <c r="G52" s="29">
        <v>0</v>
      </c>
      <c r="H52" s="29">
        <v>0</v>
      </c>
      <c r="I52" s="29">
        <f t="shared" si="19"/>
        <v>0</v>
      </c>
      <c r="J52" s="29">
        <v>0</v>
      </c>
      <c r="K52" s="29">
        <v>0</v>
      </c>
      <c r="L52" s="29">
        <v>0</v>
      </c>
    </row>
    <row r="53" spans="1:12" ht="12.75">
      <c r="A53" s="316"/>
      <c r="B53" s="306" t="s">
        <v>247</v>
      </c>
      <c r="C53" s="4" t="s">
        <v>4</v>
      </c>
      <c r="D53" s="239">
        <v>0</v>
      </c>
      <c r="E53" s="239">
        <v>9180</v>
      </c>
      <c r="F53" s="29">
        <f t="shared" si="18"/>
        <v>9180</v>
      </c>
      <c r="G53" s="29">
        <v>0</v>
      </c>
      <c r="H53" s="29">
        <v>7143</v>
      </c>
      <c r="I53" s="29">
        <f t="shared" si="19"/>
        <v>7143</v>
      </c>
      <c r="J53" s="29">
        <v>0</v>
      </c>
      <c r="K53" s="29">
        <f t="shared" si="11"/>
        <v>77.81045751633987</v>
      </c>
      <c r="L53" s="29">
        <f>I53/F53*100</f>
        <v>77.81045751633987</v>
      </c>
    </row>
    <row r="54" spans="1:12" ht="12.75">
      <c r="A54" s="316"/>
      <c r="B54" s="307"/>
      <c r="C54" s="4" t="s">
        <v>5</v>
      </c>
      <c r="D54" s="239">
        <v>0</v>
      </c>
      <c r="E54" s="239">
        <v>0</v>
      </c>
      <c r="F54" s="29">
        <f t="shared" si="18"/>
        <v>0</v>
      </c>
      <c r="G54" s="29">
        <v>230</v>
      </c>
      <c r="H54" s="29">
        <v>0</v>
      </c>
      <c r="I54" s="29">
        <f t="shared" si="19"/>
        <v>230</v>
      </c>
      <c r="J54" s="29">
        <v>0</v>
      </c>
      <c r="K54" s="29">
        <v>0</v>
      </c>
      <c r="L54" s="29">
        <v>0</v>
      </c>
    </row>
    <row r="55" spans="1:12" ht="12.75">
      <c r="A55" s="316"/>
      <c r="B55" s="308"/>
      <c r="C55" s="4" t="s">
        <v>103</v>
      </c>
      <c r="D55" s="239">
        <v>0</v>
      </c>
      <c r="E55" s="239">
        <v>1500</v>
      </c>
      <c r="F55" s="29">
        <f t="shared" si="18"/>
        <v>1500</v>
      </c>
      <c r="G55" s="29">
        <v>0</v>
      </c>
      <c r="H55" s="29">
        <v>1738</v>
      </c>
      <c r="I55" s="29">
        <f t="shared" si="19"/>
        <v>1738</v>
      </c>
      <c r="J55" s="29">
        <v>0</v>
      </c>
      <c r="K55" s="29">
        <f t="shared" si="11"/>
        <v>115.86666666666667</v>
      </c>
      <c r="L55" s="29">
        <f>I55/F55*100</f>
        <v>115.86666666666667</v>
      </c>
    </row>
    <row r="56" spans="1:12" ht="12.75">
      <c r="A56" s="316"/>
      <c r="B56" s="120"/>
      <c r="C56" s="4" t="s">
        <v>4</v>
      </c>
      <c r="D56" s="239">
        <v>0</v>
      </c>
      <c r="E56" s="239">
        <v>4333</v>
      </c>
      <c r="F56" s="29">
        <f>D56+E56</f>
        <v>4333</v>
      </c>
      <c r="G56" s="29">
        <v>0</v>
      </c>
      <c r="H56" s="29">
        <v>3383</v>
      </c>
      <c r="I56" s="29">
        <f>G56+H56</f>
        <v>3383</v>
      </c>
      <c r="J56" s="29">
        <v>0</v>
      </c>
      <c r="K56" s="29">
        <f t="shared" si="11"/>
        <v>78.0752365566582</v>
      </c>
      <c r="L56" s="29">
        <f>I56/F56*100</f>
        <v>78.0752365566582</v>
      </c>
    </row>
    <row r="57" spans="1:12" ht="12.75">
      <c r="A57" s="316"/>
      <c r="B57" s="121" t="s">
        <v>246</v>
      </c>
      <c r="C57" s="4" t="s">
        <v>5</v>
      </c>
      <c r="D57" s="239">
        <v>0</v>
      </c>
      <c r="E57" s="239">
        <v>0</v>
      </c>
      <c r="F57" s="29">
        <f>D57+E57</f>
        <v>0</v>
      </c>
      <c r="G57" s="29">
        <v>21</v>
      </c>
      <c r="H57" s="29">
        <v>0</v>
      </c>
      <c r="I57" s="29">
        <f>G57+H57</f>
        <v>21</v>
      </c>
      <c r="J57" s="29">
        <v>0</v>
      </c>
      <c r="K57" s="29">
        <v>0</v>
      </c>
      <c r="L57" s="29">
        <v>0</v>
      </c>
    </row>
    <row r="58" spans="1:12" ht="12.75">
      <c r="A58" s="317"/>
      <c r="B58" s="122"/>
      <c r="C58" s="4" t="s">
        <v>103</v>
      </c>
      <c r="D58" s="239">
        <v>0</v>
      </c>
      <c r="E58" s="239">
        <v>0</v>
      </c>
      <c r="F58" s="29">
        <f>D58+E58</f>
        <v>0</v>
      </c>
      <c r="G58" s="29">
        <v>0</v>
      </c>
      <c r="H58" s="29">
        <v>0</v>
      </c>
      <c r="I58" s="29">
        <f>G58+H58</f>
        <v>0</v>
      </c>
      <c r="J58" s="29">
        <v>0</v>
      </c>
      <c r="K58" s="29">
        <v>0</v>
      </c>
      <c r="L58" s="29">
        <v>0</v>
      </c>
    </row>
    <row r="59" spans="1:12" ht="12.75">
      <c r="A59" s="298" t="s">
        <v>250</v>
      </c>
      <c r="B59" s="299"/>
      <c r="C59" s="300"/>
      <c r="D59" s="92">
        <f aca="true" t="shared" si="20" ref="D59:I59">SUM(D50:D58)</f>
        <v>595</v>
      </c>
      <c r="E59" s="92">
        <f t="shared" si="20"/>
        <v>19458</v>
      </c>
      <c r="F59" s="92">
        <f t="shared" si="20"/>
        <v>20053</v>
      </c>
      <c r="G59" s="92">
        <f t="shared" si="20"/>
        <v>1233</v>
      </c>
      <c r="H59" s="92">
        <f t="shared" si="20"/>
        <v>16482</v>
      </c>
      <c r="I59" s="92">
        <f t="shared" si="20"/>
        <v>17715</v>
      </c>
      <c r="J59" s="93">
        <f>G59/D59*100</f>
        <v>207.22689075630254</v>
      </c>
      <c r="K59" s="241">
        <f t="shared" si="11"/>
        <v>84.70551958063521</v>
      </c>
      <c r="L59" s="93">
        <f>I59/F59*100</f>
        <v>88.34089662394653</v>
      </c>
    </row>
    <row r="60" spans="1:12" ht="12.75">
      <c r="A60" s="301" t="s">
        <v>169</v>
      </c>
      <c r="B60" s="301"/>
      <c r="C60" s="5" t="s">
        <v>4</v>
      </c>
      <c r="D60" s="141">
        <f aca="true" t="shared" si="21" ref="D60:I62">D8+D11+D15+D18+D21+D24+D27+D30+D33+D37+D40+D43+D46+D50+D53+D56</f>
        <v>74033</v>
      </c>
      <c r="E60" s="141">
        <f t="shared" si="21"/>
        <v>158997</v>
      </c>
      <c r="F60" s="141">
        <f t="shared" si="21"/>
        <v>233030</v>
      </c>
      <c r="G60" s="141">
        <f t="shared" si="21"/>
        <v>92883</v>
      </c>
      <c r="H60" s="141">
        <f t="shared" si="21"/>
        <v>136621</v>
      </c>
      <c r="I60" s="141">
        <f t="shared" si="21"/>
        <v>229504</v>
      </c>
      <c r="J60" s="29">
        <f>G60/D60*100</f>
        <v>125.46161846744019</v>
      </c>
      <c r="K60" s="29">
        <f t="shared" si="11"/>
        <v>85.92677849267596</v>
      </c>
      <c r="L60" s="29">
        <f>I60/F60*100</f>
        <v>98.48689009998712</v>
      </c>
    </row>
    <row r="61" spans="1:12" ht="12.75">
      <c r="A61" s="301"/>
      <c r="B61" s="301"/>
      <c r="C61" s="5" t="s">
        <v>5</v>
      </c>
      <c r="D61" s="141">
        <f t="shared" si="21"/>
        <v>1188</v>
      </c>
      <c r="E61" s="141">
        <f t="shared" si="21"/>
        <v>444</v>
      </c>
      <c r="F61" s="141">
        <f t="shared" si="21"/>
        <v>1632</v>
      </c>
      <c r="G61" s="141">
        <f t="shared" si="21"/>
        <v>1844</v>
      </c>
      <c r="H61" s="141">
        <f t="shared" si="21"/>
        <v>393</v>
      </c>
      <c r="I61" s="141">
        <f t="shared" si="21"/>
        <v>2237</v>
      </c>
      <c r="J61" s="29">
        <f>G61/D61*100</f>
        <v>155.21885521885523</v>
      </c>
      <c r="K61" s="29">
        <f t="shared" si="11"/>
        <v>88.51351351351352</v>
      </c>
      <c r="L61" s="29">
        <f>I61/F61*100</f>
        <v>137.07107843137254</v>
      </c>
    </row>
    <row r="62" spans="1:12" ht="12.75">
      <c r="A62" s="301"/>
      <c r="B62" s="301"/>
      <c r="C62" s="5" t="s">
        <v>103</v>
      </c>
      <c r="D62" s="141">
        <f t="shared" si="21"/>
        <v>86</v>
      </c>
      <c r="E62" s="141">
        <f t="shared" si="21"/>
        <v>17360</v>
      </c>
      <c r="F62" s="141">
        <f t="shared" si="21"/>
        <v>17446</v>
      </c>
      <c r="G62" s="141">
        <f t="shared" si="21"/>
        <v>284</v>
      </c>
      <c r="H62" s="141">
        <f t="shared" si="21"/>
        <v>13078</v>
      </c>
      <c r="I62" s="141">
        <f t="shared" si="21"/>
        <v>13362</v>
      </c>
      <c r="J62" s="29">
        <f>G62/D62*100</f>
        <v>330.2325581395349</v>
      </c>
      <c r="K62" s="29">
        <f t="shared" si="11"/>
        <v>75.33410138248848</v>
      </c>
      <c r="L62" s="29">
        <f>I62/F62*100</f>
        <v>76.59062249226184</v>
      </c>
    </row>
    <row r="63" spans="1:12" ht="12.75">
      <c r="A63" s="288" t="s">
        <v>6</v>
      </c>
      <c r="B63" s="302"/>
      <c r="C63" s="302"/>
      <c r="D63" s="94">
        <f aca="true" t="shared" si="22" ref="D63:I63">SUM(D60:D62)</f>
        <v>75307</v>
      </c>
      <c r="E63" s="94">
        <f t="shared" si="22"/>
        <v>176801</v>
      </c>
      <c r="F63" s="94">
        <f t="shared" si="22"/>
        <v>252108</v>
      </c>
      <c r="G63" s="94">
        <f t="shared" si="22"/>
        <v>95011</v>
      </c>
      <c r="H63" s="94">
        <f t="shared" si="22"/>
        <v>150092</v>
      </c>
      <c r="I63" s="94">
        <f t="shared" si="22"/>
        <v>245103</v>
      </c>
      <c r="J63" s="94">
        <f>G63/D63*100</f>
        <v>126.16489834942304</v>
      </c>
      <c r="K63" s="242">
        <f t="shared" si="11"/>
        <v>84.89318499329755</v>
      </c>
      <c r="L63" s="94">
        <f>I63/F63*100</f>
        <v>97.22142891141891</v>
      </c>
    </row>
    <row r="66" spans="1:3" ht="12.75">
      <c r="A66" s="261" t="s">
        <v>13</v>
      </c>
      <c r="B66" s="261"/>
      <c r="C66" s="261"/>
    </row>
    <row r="67" spans="1:7" ht="12.75">
      <c r="A67" s="261" t="s">
        <v>14</v>
      </c>
      <c r="B67" s="261"/>
      <c r="C67" s="7"/>
      <c r="E67" s="145"/>
      <c r="F67" s="145"/>
      <c r="G67" s="145"/>
    </row>
    <row r="68" spans="1:3" ht="12.75">
      <c r="A68" s="7"/>
      <c r="B68" s="7"/>
      <c r="C68" s="7"/>
    </row>
    <row r="69" spans="1:12" ht="12.75">
      <c r="A69" s="271" t="s">
        <v>268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</row>
    <row r="70" spans="1:12" ht="12.75">
      <c r="A70" s="271" t="s">
        <v>324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</row>
    <row r="71" spans="1:12" ht="12.75">
      <c r="A71" s="341" t="s">
        <v>170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</row>
    <row r="72" spans="10:12" ht="12.75">
      <c r="J72" s="314" t="s">
        <v>266</v>
      </c>
      <c r="K72" s="314"/>
      <c r="L72" s="314"/>
    </row>
    <row r="73" spans="1:12" ht="12.75">
      <c r="A73" s="344" t="s">
        <v>243</v>
      </c>
      <c r="B73" s="345"/>
      <c r="C73" s="265" t="s">
        <v>108</v>
      </c>
      <c r="D73" s="312" t="s">
        <v>171</v>
      </c>
      <c r="E73" s="312"/>
      <c r="F73" s="312"/>
      <c r="G73" s="312" t="s">
        <v>172</v>
      </c>
      <c r="H73" s="312"/>
      <c r="I73" s="312"/>
      <c r="J73" s="268" t="s">
        <v>104</v>
      </c>
      <c r="K73" s="269"/>
      <c r="L73" s="270"/>
    </row>
    <row r="74" spans="1:12" ht="12.75">
      <c r="A74" s="346"/>
      <c r="B74" s="347"/>
      <c r="C74" s="267"/>
      <c r="D74" s="87" t="s">
        <v>0</v>
      </c>
      <c r="E74" s="87" t="s">
        <v>1</v>
      </c>
      <c r="F74" s="87" t="s">
        <v>2</v>
      </c>
      <c r="G74" s="87" t="s">
        <v>3</v>
      </c>
      <c r="H74" s="87" t="s">
        <v>1</v>
      </c>
      <c r="I74" s="87" t="s">
        <v>2</v>
      </c>
      <c r="J74" s="91" t="s">
        <v>267</v>
      </c>
      <c r="K74" s="91" t="s">
        <v>105</v>
      </c>
      <c r="L74" s="91" t="s">
        <v>106</v>
      </c>
    </row>
    <row r="75" spans="1:12" s="145" customFormat="1" ht="10.5" customHeight="1">
      <c r="A75" s="342">
        <v>1</v>
      </c>
      <c r="B75" s="343"/>
      <c r="C75" s="178">
        <v>2</v>
      </c>
      <c r="D75" s="144">
        <v>3</v>
      </c>
      <c r="E75" s="144">
        <v>4</v>
      </c>
      <c r="F75" s="144">
        <v>5</v>
      </c>
      <c r="G75" s="144">
        <v>6</v>
      </c>
      <c r="H75" s="144">
        <v>7</v>
      </c>
      <c r="I75" s="144">
        <v>8</v>
      </c>
      <c r="J75" s="20">
        <v>9</v>
      </c>
      <c r="K75" s="28">
        <v>10</v>
      </c>
      <c r="L75" s="28">
        <v>11</v>
      </c>
    </row>
    <row r="76" spans="1:12" ht="12.75">
      <c r="A76" s="327" t="s">
        <v>241</v>
      </c>
      <c r="B76" s="328"/>
      <c r="C76" s="4" t="s">
        <v>4</v>
      </c>
      <c r="D76" s="29">
        <f aca="true" t="shared" si="23" ref="D76:E78">D8+D21+D50</f>
        <v>58313</v>
      </c>
      <c r="E76" s="29">
        <f t="shared" si="23"/>
        <v>54495</v>
      </c>
      <c r="F76" s="29">
        <f aca="true" t="shared" si="24" ref="F76:F82">D76+E76</f>
        <v>112808</v>
      </c>
      <c r="G76" s="29">
        <f aca="true" t="shared" si="25" ref="G76:H78">G8+G21+G50</f>
        <v>82065</v>
      </c>
      <c r="H76" s="29">
        <f t="shared" si="25"/>
        <v>50997</v>
      </c>
      <c r="I76" s="29">
        <f aca="true" t="shared" si="26" ref="I76:I82">G76+H76</f>
        <v>133062</v>
      </c>
      <c r="J76" s="29">
        <f aca="true" t="shared" si="27" ref="J76:J123">G76/D76*100</f>
        <v>140.73191226656147</v>
      </c>
      <c r="K76" s="29">
        <f aca="true" t="shared" si="28" ref="K76:K123">H76/E76*100</f>
        <v>93.58106248279658</v>
      </c>
      <c r="L76" s="29">
        <f aca="true" t="shared" si="29" ref="L76:L123">I76/F76*100</f>
        <v>117.95440039713496</v>
      </c>
    </row>
    <row r="77" spans="1:12" ht="12.75">
      <c r="A77" s="329"/>
      <c r="B77" s="330"/>
      <c r="C77" s="4" t="s">
        <v>5</v>
      </c>
      <c r="D77" s="29">
        <f t="shared" si="23"/>
        <v>120</v>
      </c>
      <c r="E77" s="29">
        <f t="shared" si="23"/>
        <v>5</v>
      </c>
      <c r="F77" s="29">
        <f t="shared" si="24"/>
        <v>125</v>
      </c>
      <c r="G77" s="29">
        <f t="shared" si="25"/>
        <v>263</v>
      </c>
      <c r="H77" s="29">
        <f t="shared" si="25"/>
        <v>36</v>
      </c>
      <c r="I77" s="29">
        <f t="shared" si="26"/>
        <v>299</v>
      </c>
      <c r="J77" s="29">
        <f t="shared" si="27"/>
        <v>219.16666666666669</v>
      </c>
      <c r="K77" s="29">
        <f t="shared" si="28"/>
        <v>720</v>
      </c>
      <c r="L77" s="29">
        <f t="shared" si="29"/>
        <v>239.2</v>
      </c>
    </row>
    <row r="78" spans="1:12" ht="12.75">
      <c r="A78" s="331"/>
      <c r="B78" s="332"/>
      <c r="C78" s="4" t="s">
        <v>103</v>
      </c>
      <c r="D78" s="29">
        <f t="shared" si="23"/>
        <v>0</v>
      </c>
      <c r="E78" s="29">
        <f t="shared" si="23"/>
        <v>510</v>
      </c>
      <c r="F78" s="29">
        <f t="shared" si="24"/>
        <v>510</v>
      </c>
      <c r="G78" s="29">
        <f t="shared" si="25"/>
        <v>0</v>
      </c>
      <c r="H78" s="29">
        <f t="shared" si="25"/>
        <v>182</v>
      </c>
      <c r="I78" s="29">
        <f t="shared" si="26"/>
        <v>182</v>
      </c>
      <c r="J78" s="29">
        <v>0</v>
      </c>
      <c r="K78" s="29">
        <f t="shared" si="28"/>
        <v>35.68627450980392</v>
      </c>
      <c r="L78" s="29">
        <f t="shared" si="29"/>
        <v>35.68627450980392</v>
      </c>
    </row>
    <row r="79" spans="1:12" ht="12.75">
      <c r="A79" s="318" t="s">
        <v>250</v>
      </c>
      <c r="B79" s="319"/>
      <c r="C79" s="320"/>
      <c r="D79" s="93">
        <f aca="true" t="shared" si="30" ref="D79:I79">SUM(D76:D78)</f>
        <v>58433</v>
      </c>
      <c r="E79" s="93">
        <f t="shared" si="30"/>
        <v>55010</v>
      </c>
      <c r="F79" s="93">
        <f t="shared" si="30"/>
        <v>113443</v>
      </c>
      <c r="G79" s="93">
        <f t="shared" si="30"/>
        <v>82328</v>
      </c>
      <c r="H79" s="93">
        <f t="shared" si="30"/>
        <v>51215</v>
      </c>
      <c r="I79" s="93">
        <f t="shared" si="30"/>
        <v>133543</v>
      </c>
      <c r="J79" s="93">
        <f t="shared" si="27"/>
        <v>140.89298855099003</v>
      </c>
      <c r="K79" s="93">
        <f t="shared" si="28"/>
        <v>93.10125431739684</v>
      </c>
      <c r="L79" s="93">
        <f t="shared" si="29"/>
        <v>117.71814920268329</v>
      </c>
    </row>
    <row r="80" spans="1:12" ht="12.75">
      <c r="A80" s="327" t="s">
        <v>242</v>
      </c>
      <c r="B80" s="328"/>
      <c r="C80" s="4" t="s">
        <v>4</v>
      </c>
      <c r="D80" s="29">
        <f aca="true" t="shared" si="31" ref="D80:E82">D11+D15</f>
        <v>5917</v>
      </c>
      <c r="E80" s="29">
        <f t="shared" si="31"/>
        <v>29119</v>
      </c>
      <c r="F80" s="29">
        <f t="shared" si="24"/>
        <v>35036</v>
      </c>
      <c r="G80" s="29">
        <f aca="true" t="shared" si="32" ref="G80:H82">G11+G15</f>
        <v>3786</v>
      </c>
      <c r="H80" s="29">
        <f t="shared" si="32"/>
        <v>29341</v>
      </c>
      <c r="I80" s="29">
        <f t="shared" si="26"/>
        <v>33127</v>
      </c>
      <c r="J80" s="29">
        <f t="shared" si="27"/>
        <v>63.98512759844516</v>
      </c>
      <c r="K80" s="29">
        <f t="shared" si="28"/>
        <v>100.76238881829734</v>
      </c>
      <c r="L80" s="29">
        <f t="shared" si="29"/>
        <v>94.55131864368079</v>
      </c>
    </row>
    <row r="81" spans="1:12" ht="12.75">
      <c r="A81" s="329"/>
      <c r="B81" s="330"/>
      <c r="C81" s="4" t="s">
        <v>5</v>
      </c>
      <c r="D81" s="29">
        <f t="shared" si="31"/>
        <v>569</v>
      </c>
      <c r="E81" s="29">
        <f t="shared" si="31"/>
        <v>116</v>
      </c>
      <c r="F81" s="29">
        <f t="shared" si="24"/>
        <v>685</v>
      </c>
      <c r="G81" s="29">
        <f t="shared" si="32"/>
        <v>1129</v>
      </c>
      <c r="H81" s="29">
        <f t="shared" si="32"/>
        <v>101</v>
      </c>
      <c r="I81" s="29">
        <f t="shared" si="26"/>
        <v>1230</v>
      </c>
      <c r="J81" s="29">
        <f t="shared" si="27"/>
        <v>198.4182776801406</v>
      </c>
      <c r="K81" s="29">
        <f t="shared" si="28"/>
        <v>87.06896551724138</v>
      </c>
      <c r="L81" s="29">
        <f t="shared" si="29"/>
        <v>179.56204379562044</v>
      </c>
    </row>
    <row r="82" spans="1:12" ht="12.75">
      <c r="A82" s="331"/>
      <c r="B82" s="332"/>
      <c r="C82" s="4" t="s">
        <v>103</v>
      </c>
      <c r="D82" s="29">
        <f t="shared" si="31"/>
        <v>27</v>
      </c>
      <c r="E82" s="29">
        <f t="shared" si="31"/>
        <v>3746</v>
      </c>
      <c r="F82" s="29">
        <f t="shared" si="24"/>
        <v>3773</v>
      </c>
      <c r="G82" s="29">
        <f t="shared" si="32"/>
        <v>253</v>
      </c>
      <c r="H82" s="29">
        <f t="shared" si="32"/>
        <v>4329</v>
      </c>
      <c r="I82" s="29">
        <f t="shared" si="26"/>
        <v>4582</v>
      </c>
      <c r="J82" s="29">
        <f t="shared" si="27"/>
        <v>937.0370370370371</v>
      </c>
      <c r="K82" s="29">
        <f t="shared" si="28"/>
        <v>115.56326748531767</v>
      </c>
      <c r="L82" s="29">
        <f t="shared" si="29"/>
        <v>121.4418234826398</v>
      </c>
    </row>
    <row r="83" spans="1:12" ht="12.75">
      <c r="A83" s="318" t="s">
        <v>250</v>
      </c>
      <c r="B83" s="319"/>
      <c r="C83" s="320"/>
      <c r="D83" s="93">
        <f aca="true" t="shared" si="33" ref="D83:I83">SUM(D80:D82)</f>
        <v>6513</v>
      </c>
      <c r="E83" s="93">
        <f t="shared" si="33"/>
        <v>32981</v>
      </c>
      <c r="F83" s="93">
        <f t="shared" si="33"/>
        <v>39494</v>
      </c>
      <c r="G83" s="93">
        <f t="shared" si="33"/>
        <v>5168</v>
      </c>
      <c r="H83" s="93">
        <f t="shared" si="33"/>
        <v>33771</v>
      </c>
      <c r="I83" s="93">
        <f t="shared" si="33"/>
        <v>38939</v>
      </c>
      <c r="J83" s="93">
        <f t="shared" si="27"/>
        <v>79.3489943190542</v>
      </c>
      <c r="K83" s="93">
        <f t="shared" si="28"/>
        <v>102.39531851672174</v>
      </c>
      <c r="L83" s="93">
        <f t="shared" si="29"/>
        <v>98.59472324910112</v>
      </c>
    </row>
    <row r="84" spans="1:12" ht="12.75">
      <c r="A84" s="321" t="s">
        <v>60</v>
      </c>
      <c r="B84" s="322"/>
      <c r="C84" s="4" t="s">
        <v>4</v>
      </c>
      <c r="D84" s="141">
        <f aca="true" t="shared" si="34" ref="D84:E86">D18</f>
        <v>6264</v>
      </c>
      <c r="E84" s="141">
        <f t="shared" si="34"/>
        <v>17553</v>
      </c>
      <c r="F84" s="29">
        <f aca="true" t="shared" si="35" ref="F84:F102">D84+E84</f>
        <v>23817</v>
      </c>
      <c r="G84" s="141">
        <f aca="true" t="shared" si="36" ref="G84:H86">G18</f>
        <v>3888</v>
      </c>
      <c r="H84" s="141">
        <f t="shared" si="36"/>
        <v>14272</v>
      </c>
      <c r="I84" s="29">
        <f aca="true" t="shared" si="37" ref="I84:I102">G84+H84</f>
        <v>18160</v>
      </c>
      <c r="J84" s="29">
        <f t="shared" si="27"/>
        <v>62.06896551724138</v>
      </c>
      <c r="K84" s="29">
        <f t="shared" si="28"/>
        <v>81.30803851193528</v>
      </c>
      <c r="L84" s="29">
        <f t="shared" si="29"/>
        <v>76.24805810975353</v>
      </c>
    </row>
    <row r="85" spans="1:12" ht="12.75">
      <c r="A85" s="323"/>
      <c r="B85" s="324"/>
      <c r="C85" s="4" t="s">
        <v>5</v>
      </c>
      <c r="D85" s="141">
        <f t="shared" si="34"/>
        <v>162</v>
      </c>
      <c r="E85" s="141">
        <f t="shared" si="34"/>
        <v>122</v>
      </c>
      <c r="F85" s="29">
        <f t="shared" si="35"/>
        <v>284</v>
      </c>
      <c r="G85" s="141">
        <f t="shared" si="36"/>
        <v>158</v>
      </c>
      <c r="H85" s="141">
        <f t="shared" si="36"/>
        <v>78</v>
      </c>
      <c r="I85" s="29">
        <f t="shared" si="37"/>
        <v>236</v>
      </c>
      <c r="J85" s="29">
        <f t="shared" si="27"/>
        <v>97.53086419753086</v>
      </c>
      <c r="K85" s="29">
        <f t="shared" si="28"/>
        <v>63.934426229508205</v>
      </c>
      <c r="L85" s="29">
        <f t="shared" si="29"/>
        <v>83.09859154929578</v>
      </c>
    </row>
    <row r="86" spans="1:12" ht="12.75">
      <c r="A86" s="325"/>
      <c r="B86" s="326"/>
      <c r="C86" s="4" t="s">
        <v>103</v>
      </c>
      <c r="D86" s="141">
        <f t="shared" si="34"/>
        <v>4</v>
      </c>
      <c r="E86" s="141">
        <f t="shared" si="34"/>
        <v>167</v>
      </c>
      <c r="F86" s="29">
        <f t="shared" si="35"/>
        <v>171</v>
      </c>
      <c r="G86" s="141">
        <f t="shared" si="36"/>
        <v>3</v>
      </c>
      <c r="H86" s="141">
        <f t="shared" si="36"/>
        <v>23</v>
      </c>
      <c r="I86" s="29">
        <f t="shared" si="37"/>
        <v>26</v>
      </c>
      <c r="J86" s="29">
        <f t="shared" si="27"/>
        <v>75</v>
      </c>
      <c r="K86" s="29">
        <f t="shared" si="28"/>
        <v>13.77245508982036</v>
      </c>
      <c r="L86" s="29">
        <f t="shared" si="29"/>
        <v>15.204678362573098</v>
      </c>
    </row>
    <row r="87" spans="1:12" ht="12.75">
      <c r="A87" s="318" t="s">
        <v>250</v>
      </c>
      <c r="B87" s="319"/>
      <c r="C87" s="320"/>
      <c r="D87" s="93">
        <f aca="true" t="shared" si="38" ref="D87:I87">SUM(D84:D86)</f>
        <v>6430</v>
      </c>
      <c r="E87" s="93">
        <f t="shared" si="38"/>
        <v>17842</v>
      </c>
      <c r="F87" s="93">
        <f t="shared" si="38"/>
        <v>24272</v>
      </c>
      <c r="G87" s="93">
        <f t="shared" si="38"/>
        <v>4049</v>
      </c>
      <c r="H87" s="93">
        <f t="shared" si="38"/>
        <v>14373</v>
      </c>
      <c r="I87" s="93">
        <f t="shared" si="38"/>
        <v>18422</v>
      </c>
      <c r="J87" s="93">
        <f t="shared" si="27"/>
        <v>62.97045101088648</v>
      </c>
      <c r="K87" s="93">
        <f t="shared" si="28"/>
        <v>80.55711243134178</v>
      </c>
      <c r="L87" s="93">
        <f t="shared" si="29"/>
        <v>75.89815425181278</v>
      </c>
    </row>
    <row r="88" spans="1:12" ht="12.75">
      <c r="A88" s="321" t="s">
        <v>244</v>
      </c>
      <c r="B88" s="322"/>
      <c r="C88" s="4" t="s">
        <v>4</v>
      </c>
      <c r="D88" s="29">
        <f aca="true" t="shared" si="39" ref="D88:E90">D24</f>
        <v>3531</v>
      </c>
      <c r="E88" s="29">
        <f t="shared" si="39"/>
        <v>3820</v>
      </c>
      <c r="F88" s="29">
        <f t="shared" si="35"/>
        <v>7351</v>
      </c>
      <c r="G88" s="29">
        <f aca="true" t="shared" si="40" ref="G88:H90">G24</f>
        <v>3058</v>
      </c>
      <c r="H88" s="29">
        <f t="shared" si="40"/>
        <v>1741</v>
      </c>
      <c r="I88" s="29">
        <f t="shared" si="37"/>
        <v>4799</v>
      </c>
      <c r="J88" s="29">
        <f t="shared" si="27"/>
        <v>86.6043613707165</v>
      </c>
      <c r="K88" s="29">
        <f t="shared" si="28"/>
        <v>45.575916230366495</v>
      </c>
      <c r="L88" s="29">
        <f t="shared" si="29"/>
        <v>65.28363487960821</v>
      </c>
    </row>
    <row r="89" spans="1:12" ht="12.75">
      <c r="A89" s="323"/>
      <c r="B89" s="324"/>
      <c r="C89" s="4" t="s">
        <v>5</v>
      </c>
      <c r="D89" s="29">
        <f t="shared" si="39"/>
        <v>13</v>
      </c>
      <c r="E89" s="29">
        <f t="shared" si="39"/>
        <v>71</v>
      </c>
      <c r="F89" s="29">
        <f t="shared" si="35"/>
        <v>84</v>
      </c>
      <c r="G89" s="29">
        <f t="shared" si="40"/>
        <v>0</v>
      </c>
      <c r="H89" s="29">
        <f t="shared" si="40"/>
        <v>0</v>
      </c>
      <c r="I89" s="29">
        <f t="shared" si="37"/>
        <v>0</v>
      </c>
      <c r="J89" s="29">
        <f t="shared" si="27"/>
        <v>0</v>
      </c>
      <c r="K89" s="29">
        <v>0</v>
      </c>
      <c r="L89" s="29">
        <f t="shared" si="29"/>
        <v>0</v>
      </c>
    </row>
    <row r="90" spans="1:12" ht="12.75">
      <c r="A90" s="325"/>
      <c r="B90" s="326"/>
      <c r="C90" s="4" t="s">
        <v>103</v>
      </c>
      <c r="D90" s="29">
        <f t="shared" si="39"/>
        <v>15</v>
      </c>
      <c r="E90" s="29">
        <f t="shared" si="39"/>
        <v>525</v>
      </c>
      <c r="F90" s="29">
        <f t="shared" si="35"/>
        <v>540</v>
      </c>
      <c r="G90" s="29">
        <f t="shared" si="40"/>
        <v>0</v>
      </c>
      <c r="H90" s="29">
        <f t="shared" si="40"/>
        <v>121</v>
      </c>
      <c r="I90" s="29">
        <f t="shared" si="37"/>
        <v>121</v>
      </c>
      <c r="J90" s="29">
        <f t="shared" si="27"/>
        <v>0</v>
      </c>
      <c r="K90" s="29">
        <f t="shared" si="28"/>
        <v>23.047619047619047</v>
      </c>
      <c r="L90" s="29">
        <f t="shared" si="29"/>
        <v>22.407407407407405</v>
      </c>
    </row>
    <row r="91" spans="1:12" ht="12.75">
      <c r="A91" s="318" t="s">
        <v>250</v>
      </c>
      <c r="B91" s="333"/>
      <c r="C91" s="334"/>
      <c r="D91" s="93">
        <f aca="true" t="shared" si="41" ref="D91:I91">SUM(D88:D90)</f>
        <v>3559</v>
      </c>
      <c r="E91" s="93">
        <f t="shared" si="41"/>
        <v>4416</v>
      </c>
      <c r="F91" s="93">
        <f t="shared" si="41"/>
        <v>7975</v>
      </c>
      <c r="G91" s="93">
        <f t="shared" si="41"/>
        <v>3058</v>
      </c>
      <c r="H91" s="93">
        <f t="shared" si="41"/>
        <v>1862</v>
      </c>
      <c r="I91" s="93">
        <f t="shared" si="41"/>
        <v>4920</v>
      </c>
      <c r="J91" s="93">
        <f t="shared" si="27"/>
        <v>85.92301208204552</v>
      </c>
      <c r="K91" s="93">
        <f t="shared" si="28"/>
        <v>42.164855072463766</v>
      </c>
      <c r="L91" s="93">
        <f t="shared" si="29"/>
        <v>61.692789968652036</v>
      </c>
    </row>
    <row r="92" spans="1:12" ht="12.75">
      <c r="A92" s="327" t="s">
        <v>245</v>
      </c>
      <c r="B92" s="328"/>
      <c r="C92" s="4" t="s">
        <v>4</v>
      </c>
      <c r="D92" s="29">
        <f aca="true" t="shared" si="42" ref="D92:E94">D27</f>
        <v>8</v>
      </c>
      <c r="E92" s="29">
        <f t="shared" si="42"/>
        <v>141</v>
      </c>
      <c r="F92" s="29">
        <f t="shared" si="35"/>
        <v>149</v>
      </c>
      <c r="G92" s="29">
        <f aca="true" t="shared" si="43" ref="G92:H94">G27</f>
        <v>0</v>
      </c>
      <c r="H92" s="29">
        <f t="shared" si="43"/>
        <v>347</v>
      </c>
      <c r="I92" s="29">
        <f t="shared" si="37"/>
        <v>347</v>
      </c>
      <c r="J92" s="29">
        <v>0</v>
      </c>
      <c r="K92" s="29">
        <v>0</v>
      </c>
      <c r="L92" s="29">
        <v>0</v>
      </c>
    </row>
    <row r="93" spans="1:12" ht="12.75">
      <c r="A93" s="329"/>
      <c r="B93" s="330"/>
      <c r="C93" s="4" t="s">
        <v>5</v>
      </c>
      <c r="D93" s="29">
        <f t="shared" si="42"/>
        <v>6</v>
      </c>
      <c r="E93" s="29">
        <f t="shared" si="42"/>
        <v>0</v>
      </c>
      <c r="F93" s="29">
        <f t="shared" si="35"/>
        <v>6</v>
      </c>
      <c r="G93" s="29">
        <f t="shared" si="43"/>
        <v>20</v>
      </c>
      <c r="H93" s="29">
        <f t="shared" si="43"/>
        <v>8</v>
      </c>
      <c r="I93" s="29">
        <f t="shared" si="37"/>
        <v>28</v>
      </c>
      <c r="J93" s="29">
        <f t="shared" si="27"/>
        <v>333.33333333333337</v>
      </c>
      <c r="K93" s="29">
        <v>0</v>
      </c>
      <c r="L93" s="29">
        <f t="shared" si="29"/>
        <v>466.6666666666667</v>
      </c>
    </row>
    <row r="94" spans="1:12" ht="12.75">
      <c r="A94" s="331"/>
      <c r="B94" s="332"/>
      <c r="C94" s="4" t="s">
        <v>103</v>
      </c>
      <c r="D94" s="29">
        <f t="shared" si="42"/>
        <v>16</v>
      </c>
      <c r="E94" s="29">
        <f t="shared" si="42"/>
        <v>869</v>
      </c>
      <c r="F94" s="29">
        <f t="shared" si="35"/>
        <v>885</v>
      </c>
      <c r="G94" s="29">
        <f t="shared" si="43"/>
        <v>0</v>
      </c>
      <c r="H94" s="29">
        <f t="shared" si="43"/>
        <v>966</v>
      </c>
      <c r="I94" s="29">
        <f t="shared" si="37"/>
        <v>966</v>
      </c>
      <c r="J94" s="29">
        <v>0</v>
      </c>
      <c r="K94" s="29">
        <f t="shared" si="28"/>
        <v>111.16225546605294</v>
      </c>
      <c r="L94" s="29">
        <f t="shared" si="29"/>
        <v>109.15254237288134</v>
      </c>
    </row>
    <row r="95" spans="1:12" ht="12.75">
      <c r="A95" s="318" t="s">
        <v>250</v>
      </c>
      <c r="B95" s="333"/>
      <c r="C95" s="334"/>
      <c r="D95" s="93">
        <f aca="true" t="shared" si="44" ref="D95:I95">SUM(D92:D94)</f>
        <v>30</v>
      </c>
      <c r="E95" s="93">
        <f t="shared" si="44"/>
        <v>1010</v>
      </c>
      <c r="F95" s="93">
        <f t="shared" si="44"/>
        <v>1040</v>
      </c>
      <c r="G95" s="93">
        <f t="shared" si="44"/>
        <v>20</v>
      </c>
      <c r="H95" s="93">
        <f t="shared" si="44"/>
        <v>1321</v>
      </c>
      <c r="I95" s="93">
        <f t="shared" si="44"/>
        <v>1341</v>
      </c>
      <c r="J95" s="93">
        <f t="shared" si="27"/>
        <v>66.66666666666666</v>
      </c>
      <c r="K95" s="93">
        <f t="shared" si="28"/>
        <v>130.7920792079208</v>
      </c>
      <c r="L95" s="93">
        <f t="shared" si="29"/>
        <v>128.9423076923077</v>
      </c>
    </row>
    <row r="96" spans="1:12" ht="12.75">
      <c r="A96" s="327" t="s">
        <v>61</v>
      </c>
      <c r="B96" s="328"/>
      <c r="C96" s="4" t="s">
        <v>4</v>
      </c>
      <c r="D96" s="29">
        <f aca="true" t="shared" si="45" ref="D96:E98">D30</f>
        <v>0</v>
      </c>
      <c r="E96" s="29">
        <f t="shared" si="45"/>
        <v>8133</v>
      </c>
      <c r="F96" s="29">
        <f t="shared" si="35"/>
        <v>8133</v>
      </c>
      <c r="G96" s="29">
        <f aca="true" t="shared" si="46" ref="G96:H98">G30</f>
        <v>23</v>
      </c>
      <c r="H96" s="29">
        <f t="shared" si="46"/>
        <v>5269</v>
      </c>
      <c r="I96" s="29">
        <f t="shared" si="37"/>
        <v>5292</v>
      </c>
      <c r="J96" s="29">
        <v>0</v>
      </c>
      <c r="K96" s="29">
        <f t="shared" si="28"/>
        <v>64.78544202631255</v>
      </c>
      <c r="L96" s="29">
        <f t="shared" si="29"/>
        <v>65.0682405016599</v>
      </c>
    </row>
    <row r="97" spans="1:12" ht="12.75">
      <c r="A97" s="329"/>
      <c r="B97" s="330"/>
      <c r="C97" s="4" t="s">
        <v>5</v>
      </c>
      <c r="D97" s="29">
        <f t="shared" si="45"/>
        <v>5</v>
      </c>
      <c r="E97" s="29">
        <f t="shared" si="45"/>
        <v>80</v>
      </c>
      <c r="F97" s="29">
        <f t="shared" si="35"/>
        <v>85</v>
      </c>
      <c r="G97" s="29">
        <f t="shared" si="46"/>
        <v>10</v>
      </c>
      <c r="H97" s="29">
        <f t="shared" si="46"/>
        <v>166</v>
      </c>
      <c r="I97" s="29">
        <f t="shared" si="37"/>
        <v>176</v>
      </c>
      <c r="J97" s="29">
        <v>0</v>
      </c>
      <c r="K97" s="29">
        <v>0</v>
      </c>
      <c r="L97" s="29">
        <v>0</v>
      </c>
    </row>
    <row r="98" spans="1:12" ht="12.75">
      <c r="A98" s="331"/>
      <c r="B98" s="332"/>
      <c r="C98" s="4" t="s">
        <v>103</v>
      </c>
      <c r="D98" s="29">
        <f t="shared" si="45"/>
        <v>0</v>
      </c>
      <c r="E98" s="29">
        <f t="shared" si="45"/>
        <v>2437</v>
      </c>
      <c r="F98" s="29">
        <f t="shared" si="35"/>
        <v>2437</v>
      </c>
      <c r="G98" s="29">
        <f t="shared" si="46"/>
        <v>23</v>
      </c>
      <c r="H98" s="29">
        <f t="shared" si="46"/>
        <v>3740</v>
      </c>
      <c r="I98" s="29">
        <f t="shared" si="37"/>
        <v>3763</v>
      </c>
      <c r="J98" s="29">
        <v>0</v>
      </c>
      <c r="K98" s="29">
        <f t="shared" si="28"/>
        <v>153.46737792367665</v>
      </c>
      <c r="L98" s="29">
        <f t="shared" si="29"/>
        <v>154.41116126384898</v>
      </c>
    </row>
    <row r="99" spans="1:12" ht="12.75">
      <c r="A99" s="318" t="s">
        <v>250</v>
      </c>
      <c r="B99" s="333"/>
      <c r="C99" s="334"/>
      <c r="D99" s="93">
        <f aca="true" t="shared" si="47" ref="D99:I99">SUM(D96:D98)</f>
        <v>5</v>
      </c>
      <c r="E99" s="93">
        <f t="shared" si="47"/>
        <v>10650</v>
      </c>
      <c r="F99" s="93">
        <f t="shared" si="47"/>
        <v>10655</v>
      </c>
      <c r="G99" s="93">
        <f t="shared" si="47"/>
        <v>56</v>
      </c>
      <c r="H99" s="93">
        <f t="shared" si="47"/>
        <v>9175</v>
      </c>
      <c r="I99" s="93">
        <f t="shared" si="47"/>
        <v>9231</v>
      </c>
      <c r="J99" s="93">
        <v>0</v>
      </c>
      <c r="K99" s="93">
        <f t="shared" si="28"/>
        <v>86.15023474178403</v>
      </c>
      <c r="L99" s="93">
        <f t="shared" si="29"/>
        <v>86.6353824495542</v>
      </c>
    </row>
    <row r="100" spans="1:12" ht="12.75">
      <c r="A100" s="335" t="s">
        <v>246</v>
      </c>
      <c r="B100" s="336"/>
      <c r="C100" s="4" t="s">
        <v>4</v>
      </c>
      <c r="D100" s="29">
        <f aca="true" t="shared" si="48" ref="D100:E102">D33+D56</f>
        <v>0</v>
      </c>
      <c r="E100" s="29">
        <f t="shared" si="48"/>
        <v>5936</v>
      </c>
      <c r="F100" s="29">
        <f t="shared" si="35"/>
        <v>5936</v>
      </c>
      <c r="G100" s="29">
        <f aca="true" t="shared" si="49" ref="G100:H102">G33+G56</f>
        <v>6</v>
      </c>
      <c r="H100" s="29">
        <f t="shared" si="49"/>
        <v>4998</v>
      </c>
      <c r="I100" s="29">
        <f t="shared" si="37"/>
        <v>5004</v>
      </c>
      <c r="J100" s="29">
        <v>0</v>
      </c>
      <c r="K100" s="29">
        <f t="shared" si="28"/>
        <v>84.19811320754717</v>
      </c>
      <c r="L100" s="29">
        <f t="shared" si="29"/>
        <v>84.29919137466307</v>
      </c>
    </row>
    <row r="101" spans="1:12" ht="12.75">
      <c r="A101" s="337"/>
      <c r="B101" s="338"/>
      <c r="C101" s="4" t="s">
        <v>5</v>
      </c>
      <c r="D101" s="29">
        <f t="shared" si="48"/>
        <v>13</v>
      </c>
      <c r="E101" s="29">
        <f t="shared" si="48"/>
        <v>0</v>
      </c>
      <c r="F101" s="29">
        <f t="shared" si="35"/>
        <v>13</v>
      </c>
      <c r="G101" s="29">
        <f t="shared" si="49"/>
        <v>34</v>
      </c>
      <c r="H101" s="29">
        <f t="shared" si="49"/>
        <v>4</v>
      </c>
      <c r="I101" s="29">
        <f t="shared" si="37"/>
        <v>38</v>
      </c>
      <c r="J101" s="29">
        <f t="shared" si="27"/>
        <v>261.53846153846155</v>
      </c>
      <c r="K101" s="29">
        <v>0</v>
      </c>
      <c r="L101" s="29">
        <f t="shared" si="29"/>
        <v>292.30769230769226</v>
      </c>
    </row>
    <row r="102" spans="1:12" ht="12.75">
      <c r="A102" s="339"/>
      <c r="B102" s="340"/>
      <c r="C102" s="4" t="s">
        <v>103</v>
      </c>
      <c r="D102" s="29">
        <f t="shared" si="48"/>
        <v>24</v>
      </c>
      <c r="E102" s="29">
        <f t="shared" si="48"/>
        <v>506</v>
      </c>
      <c r="F102" s="29">
        <f t="shared" si="35"/>
        <v>530</v>
      </c>
      <c r="G102" s="29">
        <f t="shared" si="49"/>
        <v>5</v>
      </c>
      <c r="H102" s="29">
        <f t="shared" si="49"/>
        <v>806</v>
      </c>
      <c r="I102" s="29">
        <f t="shared" si="37"/>
        <v>811</v>
      </c>
      <c r="J102" s="29">
        <v>0</v>
      </c>
      <c r="K102" s="29">
        <f t="shared" si="28"/>
        <v>159.2885375494071</v>
      </c>
      <c r="L102" s="29">
        <f t="shared" si="29"/>
        <v>153.0188679245283</v>
      </c>
    </row>
    <row r="103" spans="1:12" ht="12.75">
      <c r="A103" s="318" t="s">
        <v>250</v>
      </c>
      <c r="B103" s="333"/>
      <c r="C103" s="334"/>
      <c r="D103" s="93">
        <f aca="true" t="shared" si="50" ref="D103:I103">SUM(D100:D102)</f>
        <v>37</v>
      </c>
      <c r="E103" s="93">
        <f t="shared" si="50"/>
        <v>6442</v>
      </c>
      <c r="F103" s="93">
        <f t="shared" si="50"/>
        <v>6479</v>
      </c>
      <c r="G103" s="93">
        <f t="shared" si="50"/>
        <v>45</v>
      </c>
      <c r="H103" s="93">
        <f t="shared" si="50"/>
        <v>5808</v>
      </c>
      <c r="I103" s="93">
        <f t="shared" si="50"/>
        <v>5853</v>
      </c>
      <c r="J103" s="93">
        <f t="shared" si="27"/>
        <v>121.62162162162163</v>
      </c>
      <c r="K103" s="93">
        <f t="shared" si="28"/>
        <v>90.15833592052158</v>
      </c>
      <c r="L103" s="93">
        <f t="shared" si="29"/>
        <v>90.33801512579102</v>
      </c>
    </row>
    <row r="104" spans="1:12" ht="12.75">
      <c r="A104" s="335" t="s">
        <v>62</v>
      </c>
      <c r="B104" s="336"/>
      <c r="C104" s="176" t="s">
        <v>4</v>
      </c>
      <c r="D104" s="177">
        <f aca="true" t="shared" si="51" ref="D104:E106">D37</f>
        <v>0</v>
      </c>
      <c r="E104" s="141">
        <f t="shared" si="51"/>
        <v>29120</v>
      </c>
      <c r="F104" s="141">
        <f aca="true" t="shared" si="52" ref="F104:F118">D104+E104</f>
        <v>29120</v>
      </c>
      <c r="G104" s="177">
        <f aca="true" t="shared" si="53" ref="G104:H106">G37</f>
        <v>57</v>
      </c>
      <c r="H104" s="177">
        <f t="shared" si="53"/>
        <v>18912</v>
      </c>
      <c r="I104" s="141">
        <f aca="true" t="shared" si="54" ref="I104:I118">G104+H104</f>
        <v>18969</v>
      </c>
      <c r="J104" s="29">
        <v>0</v>
      </c>
      <c r="K104" s="29">
        <f t="shared" si="28"/>
        <v>64.94505494505495</v>
      </c>
      <c r="L104" s="29">
        <f t="shared" si="29"/>
        <v>65.1407967032967</v>
      </c>
    </row>
    <row r="105" spans="1:12" ht="12.75">
      <c r="A105" s="337"/>
      <c r="B105" s="338"/>
      <c r="C105" s="176" t="s">
        <v>5</v>
      </c>
      <c r="D105" s="146">
        <f t="shared" si="51"/>
        <v>150</v>
      </c>
      <c r="E105" s="146">
        <f t="shared" si="51"/>
        <v>50</v>
      </c>
      <c r="F105" s="141">
        <f t="shared" si="52"/>
        <v>200</v>
      </c>
      <c r="G105" s="146">
        <f t="shared" si="53"/>
        <v>0</v>
      </c>
      <c r="H105" s="146">
        <f t="shared" si="53"/>
        <v>0</v>
      </c>
      <c r="I105" s="141">
        <f t="shared" si="54"/>
        <v>0</v>
      </c>
      <c r="J105" s="29">
        <f t="shared" si="27"/>
        <v>0</v>
      </c>
      <c r="K105" s="29">
        <v>0</v>
      </c>
      <c r="L105" s="29">
        <f t="shared" si="29"/>
        <v>0</v>
      </c>
    </row>
    <row r="106" spans="1:12" ht="12.75">
      <c r="A106" s="339"/>
      <c r="B106" s="340"/>
      <c r="C106" s="4" t="s">
        <v>103</v>
      </c>
      <c r="D106" s="146">
        <f t="shared" si="51"/>
        <v>0</v>
      </c>
      <c r="E106" s="146">
        <f t="shared" si="51"/>
        <v>2030</v>
      </c>
      <c r="F106" s="141">
        <f t="shared" si="52"/>
        <v>2030</v>
      </c>
      <c r="G106" s="146">
        <f t="shared" si="53"/>
        <v>0</v>
      </c>
      <c r="H106" s="146">
        <f t="shared" si="53"/>
        <v>0</v>
      </c>
      <c r="I106" s="141">
        <f t="shared" si="54"/>
        <v>0</v>
      </c>
      <c r="J106" s="29">
        <v>0</v>
      </c>
      <c r="K106" s="29">
        <f t="shared" si="28"/>
        <v>0</v>
      </c>
      <c r="L106" s="29">
        <f t="shared" si="29"/>
        <v>0</v>
      </c>
    </row>
    <row r="107" spans="1:12" ht="12.75">
      <c r="A107" s="318" t="s">
        <v>250</v>
      </c>
      <c r="B107" s="333"/>
      <c r="C107" s="334"/>
      <c r="D107" s="93">
        <f aca="true" t="shared" si="55" ref="D107:I107">SUM(D104:D106)</f>
        <v>150</v>
      </c>
      <c r="E107" s="93">
        <f t="shared" si="55"/>
        <v>31200</v>
      </c>
      <c r="F107" s="93">
        <f t="shared" si="55"/>
        <v>31350</v>
      </c>
      <c r="G107" s="93">
        <f t="shared" si="55"/>
        <v>57</v>
      </c>
      <c r="H107" s="93">
        <f t="shared" si="55"/>
        <v>18912</v>
      </c>
      <c r="I107" s="93">
        <f t="shared" si="55"/>
        <v>18969</v>
      </c>
      <c r="J107" s="93">
        <f t="shared" si="27"/>
        <v>38</v>
      </c>
      <c r="K107" s="93">
        <f t="shared" si="28"/>
        <v>60.61538461538461</v>
      </c>
      <c r="L107" s="93">
        <f t="shared" si="29"/>
        <v>60.50717703349282</v>
      </c>
    </row>
    <row r="108" spans="1:12" ht="12.75">
      <c r="A108" s="321" t="s">
        <v>63</v>
      </c>
      <c r="B108" s="322"/>
      <c r="C108" s="4" t="s">
        <v>4</v>
      </c>
      <c r="D108" s="146">
        <f aca="true" t="shared" si="56" ref="D108:E110">D40</f>
        <v>0</v>
      </c>
      <c r="E108" s="146">
        <f t="shared" si="56"/>
        <v>1000</v>
      </c>
      <c r="F108" s="29">
        <f t="shared" si="52"/>
        <v>1000</v>
      </c>
      <c r="G108" s="146">
        <f aca="true" t="shared" si="57" ref="G108:H110">G40</f>
        <v>0</v>
      </c>
      <c r="H108" s="146">
        <f t="shared" si="57"/>
        <v>3296</v>
      </c>
      <c r="I108" s="29">
        <f t="shared" si="54"/>
        <v>3296</v>
      </c>
      <c r="J108" s="29">
        <v>0</v>
      </c>
      <c r="K108" s="29">
        <f t="shared" si="28"/>
        <v>329.59999999999997</v>
      </c>
      <c r="L108" s="29">
        <f t="shared" si="29"/>
        <v>329.59999999999997</v>
      </c>
    </row>
    <row r="109" spans="1:12" ht="12.75">
      <c r="A109" s="323"/>
      <c r="B109" s="324"/>
      <c r="C109" s="4" t="s">
        <v>5</v>
      </c>
      <c r="D109" s="146">
        <f t="shared" si="56"/>
        <v>150</v>
      </c>
      <c r="E109" s="146">
        <f t="shared" si="56"/>
        <v>0</v>
      </c>
      <c r="F109" s="29">
        <f t="shared" si="52"/>
        <v>150</v>
      </c>
      <c r="G109" s="146">
        <f t="shared" si="57"/>
        <v>0</v>
      </c>
      <c r="H109" s="146">
        <f t="shared" si="57"/>
        <v>0</v>
      </c>
      <c r="I109" s="29">
        <f t="shared" si="54"/>
        <v>0</v>
      </c>
      <c r="J109" s="29">
        <f t="shared" si="27"/>
        <v>0</v>
      </c>
      <c r="K109" s="29">
        <v>0</v>
      </c>
      <c r="L109" s="29">
        <f t="shared" si="29"/>
        <v>0</v>
      </c>
    </row>
    <row r="110" spans="1:12" ht="12.75">
      <c r="A110" s="325"/>
      <c r="B110" s="326"/>
      <c r="C110" s="4" t="s">
        <v>103</v>
      </c>
      <c r="D110" s="146">
        <f t="shared" si="56"/>
        <v>0</v>
      </c>
      <c r="E110" s="146">
        <f t="shared" si="56"/>
        <v>3600</v>
      </c>
      <c r="F110" s="29">
        <f t="shared" si="52"/>
        <v>3600</v>
      </c>
      <c r="G110" s="146">
        <f t="shared" si="57"/>
        <v>0</v>
      </c>
      <c r="H110" s="146">
        <f t="shared" si="57"/>
        <v>1080</v>
      </c>
      <c r="I110" s="29">
        <f t="shared" si="54"/>
        <v>1080</v>
      </c>
      <c r="J110" s="29">
        <v>0</v>
      </c>
      <c r="K110" s="29">
        <f t="shared" si="28"/>
        <v>30</v>
      </c>
      <c r="L110" s="29">
        <f t="shared" si="29"/>
        <v>30</v>
      </c>
    </row>
    <row r="111" spans="1:12" ht="12.75">
      <c r="A111" s="318" t="s">
        <v>250</v>
      </c>
      <c r="B111" s="333"/>
      <c r="C111" s="334"/>
      <c r="D111" s="93">
        <f aca="true" t="shared" si="58" ref="D111:I111">SUM(D108:D110)</f>
        <v>150</v>
      </c>
      <c r="E111" s="93">
        <f t="shared" si="58"/>
        <v>4600</v>
      </c>
      <c r="F111" s="93">
        <f t="shared" si="58"/>
        <v>4750</v>
      </c>
      <c r="G111" s="93">
        <f t="shared" si="58"/>
        <v>0</v>
      </c>
      <c r="H111" s="93">
        <f t="shared" si="58"/>
        <v>4376</v>
      </c>
      <c r="I111" s="93">
        <f t="shared" si="58"/>
        <v>4376</v>
      </c>
      <c r="J111" s="93">
        <f t="shared" si="27"/>
        <v>0</v>
      </c>
      <c r="K111" s="93">
        <f t="shared" si="28"/>
        <v>95.1304347826087</v>
      </c>
      <c r="L111" s="93">
        <f t="shared" si="29"/>
        <v>92.1263157894737</v>
      </c>
    </row>
    <row r="112" spans="1:12" ht="12.75">
      <c r="A112" s="335" t="s">
        <v>247</v>
      </c>
      <c r="B112" s="336"/>
      <c r="C112" s="4" t="s">
        <v>4</v>
      </c>
      <c r="D112" s="29">
        <f aca="true" t="shared" si="59" ref="D112:E114">D43+D53</f>
        <v>0</v>
      </c>
      <c r="E112" s="29">
        <f t="shared" si="59"/>
        <v>9615</v>
      </c>
      <c r="F112" s="29">
        <f t="shared" si="52"/>
        <v>9615</v>
      </c>
      <c r="G112" s="29">
        <f aca="true" t="shared" si="60" ref="G112:H114">G43+G53</f>
        <v>0</v>
      </c>
      <c r="H112" s="29">
        <f t="shared" si="60"/>
        <v>7448</v>
      </c>
      <c r="I112" s="29">
        <f t="shared" si="54"/>
        <v>7448</v>
      </c>
      <c r="J112" s="29">
        <v>0</v>
      </c>
      <c r="K112" s="29">
        <f t="shared" si="28"/>
        <v>77.46229849193968</v>
      </c>
      <c r="L112" s="29">
        <f t="shared" si="29"/>
        <v>77.46229849193968</v>
      </c>
    </row>
    <row r="113" spans="1:12" ht="12.75">
      <c r="A113" s="337"/>
      <c r="B113" s="338"/>
      <c r="C113" s="4" t="s">
        <v>5</v>
      </c>
      <c r="D113" s="29">
        <f t="shared" si="59"/>
        <v>0</v>
      </c>
      <c r="E113" s="29">
        <f t="shared" si="59"/>
        <v>0</v>
      </c>
      <c r="F113" s="29">
        <f t="shared" si="52"/>
        <v>0</v>
      </c>
      <c r="G113" s="29">
        <f t="shared" si="60"/>
        <v>230</v>
      </c>
      <c r="H113" s="29">
        <f t="shared" si="60"/>
        <v>0</v>
      </c>
      <c r="I113" s="29">
        <f t="shared" si="54"/>
        <v>230</v>
      </c>
      <c r="J113" s="29">
        <v>0</v>
      </c>
      <c r="K113" s="29">
        <v>0</v>
      </c>
      <c r="L113" s="29">
        <v>0</v>
      </c>
    </row>
    <row r="114" spans="1:12" ht="12.75">
      <c r="A114" s="339"/>
      <c r="B114" s="340"/>
      <c r="C114" s="4" t="s">
        <v>103</v>
      </c>
      <c r="D114" s="29">
        <f t="shared" si="59"/>
        <v>0</v>
      </c>
      <c r="E114" s="29">
        <f t="shared" si="59"/>
        <v>2780</v>
      </c>
      <c r="F114" s="29">
        <f t="shared" si="52"/>
        <v>2780</v>
      </c>
      <c r="G114" s="29">
        <f t="shared" si="60"/>
        <v>0</v>
      </c>
      <c r="H114" s="29">
        <f t="shared" si="60"/>
        <v>1803</v>
      </c>
      <c r="I114" s="29">
        <f t="shared" si="54"/>
        <v>1803</v>
      </c>
      <c r="J114" s="29">
        <v>0</v>
      </c>
      <c r="K114" s="29">
        <f t="shared" si="28"/>
        <v>64.85611510791367</v>
      </c>
      <c r="L114" s="29">
        <f t="shared" si="29"/>
        <v>64.85611510791367</v>
      </c>
    </row>
    <row r="115" spans="1:12" ht="12.75">
      <c r="A115" s="318" t="s">
        <v>250</v>
      </c>
      <c r="B115" s="333"/>
      <c r="C115" s="334"/>
      <c r="D115" s="93">
        <f aca="true" t="shared" si="61" ref="D115:I115">SUM(D112:D114)</f>
        <v>0</v>
      </c>
      <c r="E115" s="93">
        <f t="shared" si="61"/>
        <v>12395</v>
      </c>
      <c r="F115" s="93">
        <f t="shared" si="61"/>
        <v>12395</v>
      </c>
      <c r="G115" s="93">
        <f t="shared" si="61"/>
        <v>230</v>
      </c>
      <c r="H115" s="93">
        <f t="shared" si="61"/>
        <v>9251</v>
      </c>
      <c r="I115" s="93">
        <f t="shared" si="61"/>
        <v>9481</v>
      </c>
      <c r="J115" s="93">
        <v>0</v>
      </c>
      <c r="K115" s="93">
        <f t="shared" si="28"/>
        <v>74.6349334409036</v>
      </c>
      <c r="L115" s="93">
        <f t="shared" si="29"/>
        <v>76.49052037111738</v>
      </c>
    </row>
    <row r="116" spans="1:12" ht="12.75">
      <c r="A116" s="321" t="s">
        <v>248</v>
      </c>
      <c r="B116" s="322"/>
      <c r="C116" s="4" t="s">
        <v>4</v>
      </c>
      <c r="D116" s="146">
        <f aca="true" t="shared" si="62" ref="D116:E118">D46</f>
        <v>0</v>
      </c>
      <c r="E116" s="146">
        <f t="shared" si="62"/>
        <v>65</v>
      </c>
      <c r="F116" s="29">
        <f t="shared" si="52"/>
        <v>65</v>
      </c>
      <c r="G116" s="146">
        <f aca="true" t="shared" si="63" ref="G116:H118">G46</f>
        <v>0</v>
      </c>
      <c r="H116" s="146">
        <f t="shared" si="63"/>
        <v>0</v>
      </c>
      <c r="I116" s="29">
        <f t="shared" si="54"/>
        <v>0</v>
      </c>
      <c r="J116" s="29">
        <v>0</v>
      </c>
      <c r="K116" s="29">
        <v>0</v>
      </c>
      <c r="L116" s="29">
        <v>0</v>
      </c>
    </row>
    <row r="117" spans="1:12" ht="12.75">
      <c r="A117" s="323"/>
      <c r="B117" s="324"/>
      <c r="C117" s="4" t="s">
        <v>5</v>
      </c>
      <c r="D117" s="146">
        <f t="shared" si="62"/>
        <v>0</v>
      </c>
      <c r="E117" s="146">
        <f t="shared" si="62"/>
        <v>0</v>
      </c>
      <c r="F117" s="29">
        <f t="shared" si="52"/>
        <v>0</v>
      </c>
      <c r="G117" s="146">
        <f t="shared" si="63"/>
        <v>0</v>
      </c>
      <c r="H117" s="146">
        <f t="shared" si="63"/>
        <v>0</v>
      </c>
      <c r="I117" s="29">
        <f t="shared" si="54"/>
        <v>0</v>
      </c>
      <c r="J117" s="29">
        <v>0</v>
      </c>
      <c r="K117" s="29">
        <v>0</v>
      </c>
      <c r="L117" s="29">
        <v>0</v>
      </c>
    </row>
    <row r="118" spans="1:12" ht="12.75">
      <c r="A118" s="325"/>
      <c r="B118" s="326"/>
      <c r="C118" s="4" t="s">
        <v>103</v>
      </c>
      <c r="D118" s="146">
        <f t="shared" si="62"/>
        <v>0</v>
      </c>
      <c r="E118" s="146">
        <f t="shared" si="62"/>
        <v>190</v>
      </c>
      <c r="F118" s="29">
        <f t="shared" si="52"/>
        <v>190</v>
      </c>
      <c r="G118" s="146">
        <f t="shared" si="63"/>
        <v>0</v>
      </c>
      <c r="H118" s="146">
        <f t="shared" si="63"/>
        <v>28</v>
      </c>
      <c r="I118" s="29">
        <f t="shared" si="54"/>
        <v>28</v>
      </c>
      <c r="J118" s="29">
        <v>0</v>
      </c>
      <c r="K118" s="29">
        <f t="shared" si="28"/>
        <v>14.736842105263156</v>
      </c>
      <c r="L118" s="29">
        <f t="shared" si="29"/>
        <v>14.736842105263156</v>
      </c>
    </row>
    <row r="119" spans="1:12" ht="12.75">
      <c r="A119" s="318" t="s">
        <v>250</v>
      </c>
      <c r="B119" s="333"/>
      <c r="C119" s="334"/>
      <c r="D119" s="93">
        <f aca="true" t="shared" si="64" ref="D119:I119">SUM(D116:D118)</f>
        <v>0</v>
      </c>
      <c r="E119" s="93">
        <f t="shared" si="64"/>
        <v>255</v>
      </c>
      <c r="F119" s="93">
        <f t="shared" si="64"/>
        <v>255</v>
      </c>
      <c r="G119" s="93">
        <f t="shared" si="64"/>
        <v>0</v>
      </c>
      <c r="H119" s="93">
        <f t="shared" si="64"/>
        <v>28</v>
      </c>
      <c r="I119" s="93">
        <f t="shared" si="64"/>
        <v>28</v>
      </c>
      <c r="J119" s="93">
        <v>0</v>
      </c>
      <c r="K119" s="93">
        <f t="shared" si="28"/>
        <v>10.980392156862745</v>
      </c>
      <c r="L119" s="93">
        <f t="shared" si="29"/>
        <v>10.980392156862745</v>
      </c>
    </row>
    <row r="120" spans="1:12" ht="12.75">
      <c r="A120" s="301" t="s">
        <v>169</v>
      </c>
      <c r="B120" s="301"/>
      <c r="C120" s="5" t="s">
        <v>4</v>
      </c>
      <c r="D120" s="155">
        <f aca="true" t="shared" si="65" ref="D120:I122">D76+D80+D84+D88+D92+D96+D100+D104+D108+D112+D116</f>
        <v>74033</v>
      </c>
      <c r="E120" s="155">
        <f t="shared" si="65"/>
        <v>158997</v>
      </c>
      <c r="F120" s="155">
        <f t="shared" si="65"/>
        <v>233030</v>
      </c>
      <c r="G120" s="155">
        <f t="shared" si="65"/>
        <v>92883</v>
      </c>
      <c r="H120" s="155">
        <f t="shared" si="65"/>
        <v>136621</v>
      </c>
      <c r="I120" s="155">
        <f t="shared" si="65"/>
        <v>229504</v>
      </c>
      <c r="J120" s="29">
        <f t="shared" si="27"/>
        <v>125.46161846744019</v>
      </c>
      <c r="K120" s="29">
        <f t="shared" si="28"/>
        <v>85.92677849267596</v>
      </c>
      <c r="L120" s="29">
        <f t="shared" si="29"/>
        <v>98.48689009998712</v>
      </c>
    </row>
    <row r="121" spans="1:12" ht="12.75">
      <c r="A121" s="301"/>
      <c r="B121" s="301"/>
      <c r="C121" s="5" t="s">
        <v>5</v>
      </c>
      <c r="D121" s="155">
        <f t="shared" si="65"/>
        <v>1188</v>
      </c>
      <c r="E121" s="155">
        <f t="shared" si="65"/>
        <v>444</v>
      </c>
      <c r="F121" s="155">
        <f t="shared" si="65"/>
        <v>1632</v>
      </c>
      <c r="G121" s="155">
        <f t="shared" si="65"/>
        <v>1844</v>
      </c>
      <c r="H121" s="155">
        <f t="shared" si="65"/>
        <v>393</v>
      </c>
      <c r="I121" s="155">
        <f t="shared" si="65"/>
        <v>2237</v>
      </c>
      <c r="J121" s="29">
        <f t="shared" si="27"/>
        <v>155.21885521885523</v>
      </c>
      <c r="K121" s="29">
        <f t="shared" si="28"/>
        <v>88.51351351351352</v>
      </c>
      <c r="L121" s="29">
        <f t="shared" si="29"/>
        <v>137.07107843137254</v>
      </c>
    </row>
    <row r="122" spans="1:12" ht="12.75">
      <c r="A122" s="301"/>
      <c r="B122" s="301"/>
      <c r="C122" s="5" t="s">
        <v>103</v>
      </c>
      <c r="D122" s="155">
        <f t="shared" si="65"/>
        <v>86</v>
      </c>
      <c r="E122" s="155">
        <f t="shared" si="65"/>
        <v>17360</v>
      </c>
      <c r="F122" s="155">
        <f t="shared" si="65"/>
        <v>17446</v>
      </c>
      <c r="G122" s="155">
        <f t="shared" si="65"/>
        <v>284</v>
      </c>
      <c r="H122" s="155">
        <f t="shared" si="65"/>
        <v>13078</v>
      </c>
      <c r="I122" s="155">
        <f t="shared" si="65"/>
        <v>13362</v>
      </c>
      <c r="J122" s="29">
        <v>0</v>
      </c>
      <c r="K122" s="29">
        <f t="shared" si="28"/>
        <v>75.33410138248848</v>
      </c>
      <c r="L122" s="29">
        <f t="shared" si="29"/>
        <v>76.59062249226184</v>
      </c>
    </row>
    <row r="123" spans="1:12" ht="12.75">
      <c r="A123" s="288" t="s">
        <v>6</v>
      </c>
      <c r="B123" s="302"/>
      <c r="C123" s="302"/>
      <c r="D123" s="94">
        <f aca="true" t="shared" si="66" ref="D123:I123">SUM(D120:D122)</f>
        <v>75307</v>
      </c>
      <c r="E123" s="94">
        <f t="shared" si="66"/>
        <v>176801</v>
      </c>
      <c r="F123" s="94">
        <f t="shared" si="66"/>
        <v>252108</v>
      </c>
      <c r="G123" s="94">
        <f t="shared" si="66"/>
        <v>95011</v>
      </c>
      <c r="H123" s="94">
        <f t="shared" si="66"/>
        <v>150092</v>
      </c>
      <c r="I123" s="94">
        <f t="shared" si="66"/>
        <v>245103</v>
      </c>
      <c r="J123" s="94">
        <f t="shared" si="27"/>
        <v>126.16489834942304</v>
      </c>
      <c r="K123" s="94">
        <f t="shared" si="28"/>
        <v>84.89318499329755</v>
      </c>
      <c r="L123" s="94">
        <f t="shared" si="29"/>
        <v>97.22142891141891</v>
      </c>
    </row>
  </sheetData>
  <sheetProtection/>
  <mergeCells count="72">
    <mergeCell ref="A71:L71"/>
    <mergeCell ref="J72:L72"/>
    <mergeCell ref="G73:I73"/>
    <mergeCell ref="A123:C123"/>
    <mergeCell ref="A75:B75"/>
    <mergeCell ref="J73:L73"/>
    <mergeCell ref="A73:B74"/>
    <mergeCell ref="C73:C74"/>
    <mergeCell ref="D73:F73"/>
    <mergeCell ref="A111:C111"/>
    <mergeCell ref="A116:B118"/>
    <mergeCell ref="A119:C119"/>
    <mergeCell ref="A87:C87"/>
    <mergeCell ref="A88:B90"/>
    <mergeCell ref="A91:C91"/>
    <mergeCell ref="A92:B94"/>
    <mergeCell ref="A95:C95"/>
    <mergeCell ref="A96:B98"/>
    <mergeCell ref="A112:B114"/>
    <mergeCell ref="A115:C115"/>
    <mergeCell ref="A36:C36"/>
    <mergeCell ref="A49:C49"/>
    <mergeCell ref="B24:B26"/>
    <mergeCell ref="A120:B122"/>
    <mergeCell ref="A99:C99"/>
    <mergeCell ref="A100:B102"/>
    <mergeCell ref="A103:C103"/>
    <mergeCell ref="A104:B106"/>
    <mergeCell ref="A107:C107"/>
    <mergeCell ref="A108:B110"/>
    <mergeCell ref="A83:C83"/>
    <mergeCell ref="A84:B86"/>
    <mergeCell ref="A59:C59"/>
    <mergeCell ref="A66:C66"/>
    <mergeCell ref="A67:B67"/>
    <mergeCell ref="A76:B78"/>
    <mergeCell ref="A79:C79"/>
    <mergeCell ref="A80:B82"/>
    <mergeCell ref="A69:L69"/>
    <mergeCell ref="A70:L70"/>
    <mergeCell ref="A63:C63"/>
    <mergeCell ref="B37:B39"/>
    <mergeCell ref="B40:B42"/>
    <mergeCell ref="B46:B48"/>
    <mergeCell ref="B50:B52"/>
    <mergeCell ref="B53:B55"/>
    <mergeCell ref="A37:A48"/>
    <mergeCell ref="A60:B62"/>
    <mergeCell ref="A50:A58"/>
    <mergeCell ref="A1:C1"/>
    <mergeCell ref="A2:B2"/>
    <mergeCell ref="B15:B17"/>
    <mergeCell ref="A15:A35"/>
    <mergeCell ref="A14:C14"/>
    <mergeCell ref="A8:A13"/>
    <mergeCell ref="B8:B10"/>
    <mergeCell ref="B33:B35"/>
    <mergeCell ref="B18:B20"/>
    <mergeCell ref="B27:B29"/>
    <mergeCell ref="B30:B32"/>
    <mergeCell ref="A5:A6"/>
    <mergeCell ref="B5:B6"/>
    <mergeCell ref="C5:C6"/>
    <mergeCell ref="B11:B13"/>
    <mergeCell ref="B21:B23"/>
    <mergeCell ref="D2:H2"/>
    <mergeCell ref="E4:G4"/>
    <mergeCell ref="G5:I5"/>
    <mergeCell ref="D5:F5"/>
    <mergeCell ref="J5:L5"/>
    <mergeCell ref="A3:L3"/>
    <mergeCell ref="J4:L4"/>
  </mergeCells>
  <printOptions horizontalCentered="1"/>
  <pageMargins left="0.5511811023622047" right="0.35433070866141736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5">
      <selection activeCell="I48" sqref="I48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17.421875" style="0" customWidth="1"/>
    <col min="4" max="11" width="9.7109375" style="0" customWidth="1"/>
    <col min="12" max="13" width="10.140625" style="0" customWidth="1"/>
    <col min="14" max="14" width="7.421875" style="0" customWidth="1"/>
  </cols>
  <sheetData>
    <row r="1" spans="1:3" ht="12.75">
      <c r="A1" s="261" t="s">
        <v>13</v>
      </c>
      <c r="B1" s="261"/>
      <c r="C1" s="261"/>
    </row>
    <row r="2" spans="1:9" ht="12.75">
      <c r="A2" s="261" t="s">
        <v>14</v>
      </c>
      <c r="B2" s="261"/>
      <c r="C2" s="261"/>
      <c r="F2" s="271" t="s">
        <v>96</v>
      </c>
      <c r="G2" s="271"/>
      <c r="H2" s="271"/>
      <c r="I2" s="271"/>
    </row>
    <row r="3" spans="3:13" ht="12.75" customHeight="1">
      <c r="C3" s="271" t="s">
        <v>325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6:14" ht="11.25" customHeight="1">
      <c r="F4" s="313" t="s">
        <v>110</v>
      </c>
      <c r="G4" s="313"/>
      <c r="H4" s="313"/>
      <c r="I4" s="313"/>
      <c r="N4" s="17" t="s">
        <v>30</v>
      </c>
    </row>
    <row r="5" spans="1:14" ht="12.75" customHeight="1">
      <c r="A5" s="281" t="s">
        <v>28</v>
      </c>
      <c r="B5" s="354"/>
      <c r="C5" s="348" t="s">
        <v>29</v>
      </c>
      <c r="D5" s="268" t="s">
        <v>91</v>
      </c>
      <c r="E5" s="270"/>
      <c r="F5" s="312" t="s">
        <v>92</v>
      </c>
      <c r="G5" s="312"/>
      <c r="H5" s="312" t="s">
        <v>93</v>
      </c>
      <c r="I5" s="312"/>
      <c r="J5" s="312" t="s">
        <v>94</v>
      </c>
      <c r="K5" s="312"/>
      <c r="L5" s="312" t="s">
        <v>95</v>
      </c>
      <c r="M5" s="268"/>
      <c r="N5" s="66" t="s">
        <v>100</v>
      </c>
    </row>
    <row r="6" spans="1:14" ht="12.75" customHeight="1">
      <c r="A6" s="355"/>
      <c r="B6" s="356"/>
      <c r="C6" s="348"/>
      <c r="D6" s="87" t="s">
        <v>99</v>
      </c>
      <c r="E6" s="87" t="s">
        <v>102</v>
      </c>
      <c r="F6" s="87" t="s">
        <v>99</v>
      </c>
      <c r="G6" s="87" t="s">
        <v>102</v>
      </c>
      <c r="H6" s="87" t="s">
        <v>99</v>
      </c>
      <c r="I6" s="87" t="s">
        <v>102</v>
      </c>
      <c r="J6" s="87" t="s">
        <v>99</v>
      </c>
      <c r="K6" s="87" t="s">
        <v>102</v>
      </c>
      <c r="L6" s="87" t="s">
        <v>99</v>
      </c>
      <c r="M6" s="63" t="s">
        <v>102</v>
      </c>
      <c r="N6" s="95" t="s">
        <v>101</v>
      </c>
    </row>
    <row r="7" spans="1:14" s="27" customFormat="1" ht="9.75" customHeight="1">
      <c r="A7" s="349">
        <v>1</v>
      </c>
      <c r="B7" s="350"/>
      <c r="C7" s="3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31">
        <v>13</v>
      </c>
    </row>
    <row r="8" spans="1:14" ht="11.25" customHeight="1">
      <c r="A8" s="315" t="s">
        <v>40</v>
      </c>
      <c r="B8" s="351"/>
      <c r="C8" s="4" t="s">
        <v>31</v>
      </c>
      <c r="D8" s="239">
        <v>29515</v>
      </c>
      <c r="E8" s="239">
        <v>31759</v>
      </c>
      <c r="F8" s="29">
        <v>2891</v>
      </c>
      <c r="G8" s="29">
        <v>3618</v>
      </c>
      <c r="H8" s="141">
        <v>0</v>
      </c>
      <c r="I8" s="141">
        <v>45</v>
      </c>
      <c r="J8" s="239">
        <v>500</v>
      </c>
      <c r="K8" s="239">
        <v>807</v>
      </c>
      <c r="L8" s="29">
        <f aca="true" t="shared" si="0" ref="L8:L35">D8+F8+H8+J8</f>
        <v>32906</v>
      </c>
      <c r="M8" s="29">
        <f aca="true" t="shared" si="1" ref="M8:M35">E8+G8+I8+K8</f>
        <v>36229</v>
      </c>
      <c r="N8" s="29">
        <f>M8/L8*100</f>
        <v>110.0984622865131</v>
      </c>
    </row>
    <row r="9" spans="1:14" ht="11.25" customHeight="1">
      <c r="A9" s="316"/>
      <c r="B9" s="352"/>
      <c r="C9" s="4" t="s">
        <v>32</v>
      </c>
      <c r="D9" s="239">
        <v>1512</v>
      </c>
      <c r="E9" s="239">
        <v>266</v>
      </c>
      <c r="F9" s="29">
        <v>2308</v>
      </c>
      <c r="G9" s="29">
        <v>1949</v>
      </c>
      <c r="H9" s="141">
        <v>0</v>
      </c>
      <c r="I9" s="141">
        <v>2</v>
      </c>
      <c r="J9" s="239">
        <v>0</v>
      </c>
      <c r="K9" s="239">
        <v>0</v>
      </c>
      <c r="L9" s="29">
        <f t="shared" si="0"/>
        <v>3820</v>
      </c>
      <c r="M9" s="29">
        <f t="shared" si="1"/>
        <v>2217</v>
      </c>
      <c r="N9" s="29">
        <f aca="true" t="shared" si="2" ref="N9:N48">M9/L9*100</f>
        <v>58.03664921465968</v>
      </c>
    </row>
    <row r="10" spans="1:14" ht="11.25" customHeight="1">
      <c r="A10" s="316"/>
      <c r="B10" s="352"/>
      <c r="C10" s="4" t="s">
        <v>33</v>
      </c>
      <c r="D10" s="239">
        <v>1048</v>
      </c>
      <c r="E10" s="239">
        <v>33</v>
      </c>
      <c r="F10" s="29">
        <v>1355</v>
      </c>
      <c r="G10" s="29">
        <v>1211</v>
      </c>
      <c r="H10" s="141">
        <v>0</v>
      </c>
      <c r="I10" s="141">
        <v>0</v>
      </c>
      <c r="J10" s="239">
        <v>0</v>
      </c>
      <c r="K10" s="239">
        <v>0</v>
      </c>
      <c r="L10" s="29">
        <f t="shared" si="0"/>
        <v>2403</v>
      </c>
      <c r="M10" s="29">
        <f t="shared" si="1"/>
        <v>1244</v>
      </c>
      <c r="N10" s="29">
        <f t="shared" si="2"/>
        <v>51.76862255513941</v>
      </c>
    </row>
    <row r="11" spans="1:14" ht="11.25" customHeight="1">
      <c r="A11" s="316"/>
      <c r="B11" s="352"/>
      <c r="C11" s="6" t="s">
        <v>34</v>
      </c>
      <c r="D11" s="155">
        <f>SUM(D8:D10)</f>
        <v>32075</v>
      </c>
      <c r="E11" s="155">
        <f aca="true" t="shared" si="3" ref="E11:M11">SUM(E8:E10)</f>
        <v>32058</v>
      </c>
      <c r="F11" s="155">
        <f t="shared" si="3"/>
        <v>6554</v>
      </c>
      <c r="G11" s="155">
        <f t="shared" si="3"/>
        <v>6778</v>
      </c>
      <c r="H11" s="155">
        <f t="shared" si="3"/>
        <v>0</v>
      </c>
      <c r="I11" s="231">
        <f t="shared" si="3"/>
        <v>47</v>
      </c>
      <c r="J11" s="155">
        <f t="shared" si="3"/>
        <v>500</v>
      </c>
      <c r="K11" s="155">
        <f t="shared" si="3"/>
        <v>807</v>
      </c>
      <c r="L11" s="155">
        <f t="shared" si="3"/>
        <v>39129</v>
      </c>
      <c r="M11" s="155">
        <f t="shared" si="3"/>
        <v>39690</v>
      </c>
      <c r="N11" s="155">
        <f t="shared" si="2"/>
        <v>101.43371923637201</v>
      </c>
    </row>
    <row r="12" spans="1:14" ht="11.25" customHeight="1">
      <c r="A12" s="316"/>
      <c r="B12" s="352"/>
      <c r="C12" s="4" t="s">
        <v>35</v>
      </c>
      <c r="D12" s="239">
        <v>33287</v>
      </c>
      <c r="E12" s="239">
        <v>30024</v>
      </c>
      <c r="F12" s="141">
        <v>36461</v>
      </c>
      <c r="G12" s="29">
        <v>32870</v>
      </c>
      <c r="H12" s="243">
        <v>23286</v>
      </c>
      <c r="I12" s="243">
        <v>18783</v>
      </c>
      <c r="J12" s="239">
        <v>8740</v>
      </c>
      <c r="K12" s="239">
        <v>9356</v>
      </c>
      <c r="L12" s="29">
        <f t="shared" si="0"/>
        <v>101774</v>
      </c>
      <c r="M12" s="29">
        <f t="shared" si="1"/>
        <v>91033</v>
      </c>
      <c r="N12" s="29">
        <f t="shared" si="2"/>
        <v>89.44622398647985</v>
      </c>
    </row>
    <row r="13" spans="1:14" ht="11.25" customHeight="1">
      <c r="A13" s="316"/>
      <c r="B13" s="352"/>
      <c r="C13" s="4" t="s">
        <v>36</v>
      </c>
      <c r="D13" s="239">
        <v>5777</v>
      </c>
      <c r="E13" s="239">
        <v>3191</v>
      </c>
      <c r="F13" s="29">
        <v>5756</v>
      </c>
      <c r="G13" s="29">
        <v>3825</v>
      </c>
      <c r="H13" s="243">
        <v>0</v>
      </c>
      <c r="I13" s="243">
        <v>13</v>
      </c>
      <c r="J13" s="239">
        <v>0</v>
      </c>
      <c r="K13" s="239">
        <v>59</v>
      </c>
      <c r="L13" s="29">
        <f t="shared" si="0"/>
        <v>11533</v>
      </c>
      <c r="M13" s="29">
        <f t="shared" si="1"/>
        <v>7088</v>
      </c>
      <c r="N13" s="29">
        <f t="shared" si="2"/>
        <v>61.45842365386282</v>
      </c>
    </row>
    <row r="14" spans="1:14" ht="11.25" customHeight="1">
      <c r="A14" s="316"/>
      <c r="B14" s="352"/>
      <c r="C14" s="4" t="s">
        <v>38</v>
      </c>
      <c r="D14" s="239">
        <v>805</v>
      </c>
      <c r="E14" s="239">
        <v>96</v>
      </c>
      <c r="F14" s="29">
        <v>41</v>
      </c>
      <c r="G14" s="29">
        <v>53</v>
      </c>
      <c r="H14" s="243">
        <v>0</v>
      </c>
      <c r="I14" s="243">
        <v>44</v>
      </c>
      <c r="J14" s="239">
        <v>150</v>
      </c>
      <c r="K14" s="239">
        <v>381</v>
      </c>
      <c r="L14" s="29">
        <f t="shared" si="0"/>
        <v>996</v>
      </c>
      <c r="M14" s="29">
        <f t="shared" si="1"/>
        <v>574</v>
      </c>
      <c r="N14" s="29">
        <f t="shared" si="2"/>
        <v>57.63052208835341</v>
      </c>
    </row>
    <row r="15" spans="1:14" ht="11.25" customHeight="1">
      <c r="A15" s="316"/>
      <c r="B15" s="352"/>
      <c r="C15" s="4" t="s">
        <v>37</v>
      </c>
      <c r="D15" s="239">
        <v>1540</v>
      </c>
      <c r="E15" s="239">
        <v>583</v>
      </c>
      <c r="F15" s="29">
        <v>1793</v>
      </c>
      <c r="G15" s="29">
        <v>875</v>
      </c>
      <c r="H15" s="243">
        <v>267</v>
      </c>
      <c r="I15" s="243">
        <v>266</v>
      </c>
      <c r="J15" s="239">
        <v>110</v>
      </c>
      <c r="K15" s="239">
        <v>132</v>
      </c>
      <c r="L15" s="29">
        <f t="shared" si="0"/>
        <v>3710</v>
      </c>
      <c r="M15" s="29">
        <f t="shared" si="1"/>
        <v>1856</v>
      </c>
      <c r="N15" s="29">
        <f t="shared" si="2"/>
        <v>50.02695417789758</v>
      </c>
    </row>
    <row r="16" spans="1:14" ht="11.25" customHeight="1">
      <c r="A16" s="316"/>
      <c r="B16" s="352"/>
      <c r="C16" s="6" t="s">
        <v>39</v>
      </c>
      <c r="D16" s="155">
        <f>SUM(D12:D15)</f>
        <v>41409</v>
      </c>
      <c r="E16" s="155">
        <f aca="true" t="shared" si="4" ref="E16:M16">SUM(E12:E15)</f>
        <v>33894</v>
      </c>
      <c r="F16" s="155">
        <f t="shared" si="4"/>
        <v>44051</v>
      </c>
      <c r="G16" s="155">
        <f t="shared" si="4"/>
        <v>37623</v>
      </c>
      <c r="H16" s="155">
        <f t="shared" si="4"/>
        <v>23553</v>
      </c>
      <c r="I16" s="231">
        <f t="shared" si="4"/>
        <v>19106</v>
      </c>
      <c r="J16" s="155">
        <f t="shared" si="4"/>
        <v>9000</v>
      </c>
      <c r="K16" s="155">
        <f t="shared" si="4"/>
        <v>9928</v>
      </c>
      <c r="L16" s="155">
        <f t="shared" si="4"/>
        <v>118013</v>
      </c>
      <c r="M16" s="155">
        <f t="shared" si="4"/>
        <v>100551</v>
      </c>
      <c r="N16" s="155">
        <f t="shared" si="2"/>
        <v>85.20332505740893</v>
      </c>
    </row>
    <row r="17" spans="1:14" ht="11.25" customHeight="1">
      <c r="A17" s="317"/>
      <c r="B17" s="353"/>
      <c r="C17" s="96" t="s">
        <v>250</v>
      </c>
      <c r="D17" s="93">
        <f>D11+D16</f>
        <v>73484</v>
      </c>
      <c r="E17" s="93">
        <f aca="true" t="shared" si="5" ref="E17:M17">E11+E16</f>
        <v>65952</v>
      </c>
      <c r="F17" s="93">
        <f t="shared" si="5"/>
        <v>50605</v>
      </c>
      <c r="G17" s="93">
        <f t="shared" si="5"/>
        <v>44401</v>
      </c>
      <c r="H17" s="93">
        <f t="shared" si="5"/>
        <v>23553</v>
      </c>
      <c r="I17" s="92">
        <f t="shared" si="5"/>
        <v>19153</v>
      </c>
      <c r="J17" s="93">
        <f t="shared" si="5"/>
        <v>9500</v>
      </c>
      <c r="K17" s="93">
        <f t="shared" si="5"/>
        <v>10735</v>
      </c>
      <c r="L17" s="93">
        <f t="shared" si="5"/>
        <v>157142</v>
      </c>
      <c r="M17" s="93">
        <f t="shared" si="5"/>
        <v>140241</v>
      </c>
      <c r="N17" s="92">
        <f t="shared" si="2"/>
        <v>89.24475951687009</v>
      </c>
    </row>
    <row r="18" spans="1:14" ht="11.25" customHeight="1">
      <c r="A18" s="303" t="s">
        <v>41</v>
      </c>
      <c r="B18" s="303" t="s">
        <v>42</v>
      </c>
      <c r="C18" s="4" t="s">
        <v>31</v>
      </c>
      <c r="D18" s="239">
        <v>16972</v>
      </c>
      <c r="E18" s="239">
        <v>33557</v>
      </c>
      <c r="F18" s="29">
        <v>2697</v>
      </c>
      <c r="G18" s="29">
        <v>1308</v>
      </c>
      <c r="H18" s="243">
        <v>116</v>
      </c>
      <c r="I18" s="243">
        <v>0</v>
      </c>
      <c r="J18" s="29">
        <v>0</v>
      </c>
      <c r="K18" s="29">
        <v>229</v>
      </c>
      <c r="L18" s="29">
        <f t="shared" si="0"/>
        <v>19785</v>
      </c>
      <c r="M18" s="29">
        <f t="shared" si="1"/>
        <v>35094</v>
      </c>
      <c r="N18" s="29">
        <f t="shared" si="2"/>
        <v>177.3768006065201</v>
      </c>
    </row>
    <row r="19" spans="1:14" ht="11.25" customHeight="1">
      <c r="A19" s="304"/>
      <c r="B19" s="304"/>
      <c r="C19" s="4" t="s">
        <v>32</v>
      </c>
      <c r="D19" s="239">
        <v>760</v>
      </c>
      <c r="E19" s="239">
        <v>715</v>
      </c>
      <c r="F19" s="29">
        <v>724</v>
      </c>
      <c r="G19" s="29">
        <v>235</v>
      </c>
      <c r="H19" s="243">
        <v>130</v>
      </c>
      <c r="I19" s="243">
        <v>0</v>
      </c>
      <c r="J19" s="29">
        <v>0</v>
      </c>
      <c r="K19" s="29">
        <v>0</v>
      </c>
      <c r="L19" s="29">
        <f t="shared" si="0"/>
        <v>1614</v>
      </c>
      <c r="M19" s="29">
        <f t="shared" si="1"/>
        <v>950</v>
      </c>
      <c r="N19" s="29">
        <f t="shared" si="2"/>
        <v>58.85997521685255</v>
      </c>
    </row>
    <row r="20" spans="1:14" ht="11.25" customHeight="1">
      <c r="A20" s="304"/>
      <c r="B20" s="304"/>
      <c r="C20" s="4" t="s">
        <v>33</v>
      </c>
      <c r="D20" s="239">
        <v>665</v>
      </c>
      <c r="E20" s="239">
        <v>19</v>
      </c>
      <c r="F20" s="29">
        <v>1064</v>
      </c>
      <c r="G20" s="29">
        <v>1000</v>
      </c>
      <c r="H20" s="243">
        <v>0</v>
      </c>
      <c r="I20" s="243">
        <v>0</v>
      </c>
      <c r="J20" s="29">
        <v>0</v>
      </c>
      <c r="K20" s="29">
        <v>0</v>
      </c>
      <c r="L20" s="29">
        <f t="shared" si="0"/>
        <v>1729</v>
      </c>
      <c r="M20" s="29">
        <f t="shared" si="1"/>
        <v>1019</v>
      </c>
      <c r="N20" s="29">
        <f t="shared" si="2"/>
        <v>58.935801041064195</v>
      </c>
    </row>
    <row r="21" spans="1:14" ht="11.25" customHeight="1">
      <c r="A21" s="304"/>
      <c r="B21" s="304"/>
      <c r="C21" s="6" t="s">
        <v>34</v>
      </c>
      <c r="D21" s="155">
        <f>SUM(D18:D20)</f>
        <v>18397</v>
      </c>
      <c r="E21" s="155">
        <f aca="true" t="shared" si="6" ref="E21:M21">SUM(E18:E20)</f>
        <v>34291</v>
      </c>
      <c r="F21" s="155">
        <f t="shared" si="6"/>
        <v>4485</v>
      </c>
      <c r="G21" s="155">
        <f t="shared" si="6"/>
        <v>2543</v>
      </c>
      <c r="H21" s="155">
        <f t="shared" si="6"/>
        <v>246</v>
      </c>
      <c r="I21" s="231">
        <f t="shared" si="6"/>
        <v>0</v>
      </c>
      <c r="J21" s="155">
        <f t="shared" si="6"/>
        <v>0</v>
      </c>
      <c r="K21" s="155">
        <f t="shared" si="6"/>
        <v>229</v>
      </c>
      <c r="L21" s="155">
        <f t="shared" si="6"/>
        <v>23128</v>
      </c>
      <c r="M21" s="155">
        <f t="shared" si="6"/>
        <v>37063</v>
      </c>
      <c r="N21" s="155">
        <f t="shared" si="2"/>
        <v>160.2516430300934</v>
      </c>
    </row>
    <row r="22" spans="1:14" ht="11.25" customHeight="1">
      <c r="A22" s="304"/>
      <c r="B22" s="304"/>
      <c r="C22" s="4" t="s">
        <v>35</v>
      </c>
      <c r="D22" s="239">
        <v>318</v>
      </c>
      <c r="E22" s="239">
        <v>8</v>
      </c>
      <c r="F22" s="141">
        <v>3790</v>
      </c>
      <c r="G22" s="29">
        <v>3025</v>
      </c>
      <c r="H22" s="243">
        <v>3731</v>
      </c>
      <c r="I22" s="243">
        <v>1465</v>
      </c>
      <c r="J22" s="239">
        <v>4000</v>
      </c>
      <c r="K22" s="239">
        <v>2668</v>
      </c>
      <c r="L22" s="29">
        <f t="shared" si="0"/>
        <v>11839</v>
      </c>
      <c r="M22" s="29">
        <f t="shared" si="1"/>
        <v>7166</v>
      </c>
      <c r="N22" s="29">
        <f t="shared" si="2"/>
        <v>60.52876087507391</v>
      </c>
    </row>
    <row r="23" spans="1:14" ht="11.25" customHeight="1">
      <c r="A23" s="304"/>
      <c r="B23" s="304"/>
      <c r="C23" s="4" t="s">
        <v>36</v>
      </c>
      <c r="D23" s="239">
        <v>41</v>
      </c>
      <c r="E23" s="239">
        <v>0</v>
      </c>
      <c r="F23" s="29">
        <v>948</v>
      </c>
      <c r="G23" s="29">
        <v>1309</v>
      </c>
      <c r="H23" s="243">
        <v>0</v>
      </c>
      <c r="I23" s="243">
        <v>1</v>
      </c>
      <c r="J23" s="239">
        <v>27</v>
      </c>
      <c r="K23" s="239">
        <v>14</v>
      </c>
      <c r="L23" s="29">
        <f t="shared" si="0"/>
        <v>1016</v>
      </c>
      <c r="M23" s="29">
        <f t="shared" si="1"/>
        <v>1324</v>
      </c>
      <c r="N23" s="29">
        <f t="shared" si="2"/>
        <v>130.31496062992125</v>
      </c>
    </row>
    <row r="24" spans="1:14" ht="11.25" customHeight="1">
      <c r="A24" s="304"/>
      <c r="B24" s="304"/>
      <c r="C24" s="4" t="s">
        <v>38</v>
      </c>
      <c r="D24" s="239">
        <v>7</v>
      </c>
      <c r="E24" s="239">
        <v>0</v>
      </c>
      <c r="F24" s="29">
        <v>103</v>
      </c>
      <c r="G24" s="29">
        <v>29</v>
      </c>
      <c r="H24" s="243">
        <v>0</v>
      </c>
      <c r="I24" s="243">
        <v>0</v>
      </c>
      <c r="J24" s="239">
        <v>0</v>
      </c>
      <c r="K24" s="239">
        <v>2</v>
      </c>
      <c r="L24" s="29">
        <f t="shared" si="0"/>
        <v>110</v>
      </c>
      <c r="M24" s="29">
        <f t="shared" si="1"/>
        <v>31</v>
      </c>
      <c r="N24" s="29">
        <f t="shared" si="2"/>
        <v>28.18181818181818</v>
      </c>
    </row>
    <row r="25" spans="1:14" ht="11.25" customHeight="1">
      <c r="A25" s="304"/>
      <c r="B25" s="304"/>
      <c r="C25" s="4" t="s">
        <v>37</v>
      </c>
      <c r="D25" s="239">
        <v>42</v>
      </c>
      <c r="E25" s="239">
        <v>0</v>
      </c>
      <c r="F25" s="29">
        <v>367</v>
      </c>
      <c r="G25" s="29">
        <v>397</v>
      </c>
      <c r="H25" s="243">
        <v>180</v>
      </c>
      <c r="I25" s="243">
        <v>21</v>
      </c>
      <c r="J25" s="239">
        <v>100</v>
      </c>
      <c r="K25" s="239">
        <v>658</v>
      </c>
      <c r="L25" s="29">
        <f t="shared" si="0"/>
        <v>689</v>
      </c>
      <c r="M25" s="29">
        <f t="shared" si="1"/>
        <v>1076</v>
      </c>
      <c r="N25" s="29">
        <f t="shared" si="2"/>
        <v>156.16835994194486</v>
      </c>
    </row>
    <row r="26" spans="1:14" ht="11.25" customHeight="1">
      <c r="A26" s="304"/>
      <c r="B26" s="304"/>
      <c r="C26" s="6" t="s">
        <v>39</v>
      </c>
      <c r="D26" s="155">
        <f>SUM(D22:D25)</f>
        <v>408</v>
      </c>
      <c r="E26" s="155">
        <f aca="true" t="shared" si="7" ref="E26:M26">SUM(E22:E25)</f>
        <v>8</v>
      </c>
      <c r="F26" s="155">
        <f t="shared" si="7"/>
        <v>5208</v>
      </c>
      <c r="G26" s="155">
        <f t="shared" si="7"/>
        <v>4760</v>
      </c>
      <c r="H26" s="155">
        <f t="shared" si="7"/>
        <v>3911</v>
      </c>
      <c r="I26" s="231">
        <f t="shared" si="7"/>
        <v>1487</v>
      </c>
      <c r="J26" s="155">
        <f t="shared" si="7"/>
        <v>4127</v>
      </c>
      <c r="K26" s="155">
        <f t="shared" si="7"/>
        <v>3342</v>
      </c>
      <c r="L26" s="155">
        <f t="shared" si="7"/>
        <v>13654</v>
      </c>
      <c r="M26" s="155">
        <f t="shared" si="7"/>
        <v>9597</v>
      </c>
      <c r="N26" s="155">
        <f t="shared" si="2"/>
        <v>70.28709535667204</v>
      </c>
    </row>
    <row r="27" spans="1:14" ht="11.25" customHeight="1">
      <c r="A27" s="304"/>
      <c r="B27" s="305"/>
      <c r="C27" s="96" t="s">
        <v>250</v>
      </c>
      <c r="D27" s="93">
        <f>D21+D26</f>
        <v>18805</v>
      </c>
      <c r="E27" s="93">
        <f aca="true" t="shared" si="8" ref="E27:M27">E21+E26</f>
        <v>34299</v>
      </c>
      <c r="F27" s="93">
        <f t="shared" si="8"/>
        <v>9693</v>
      </c>
      <c r="G27" s="93">
        <f t="shared" si="8"/>
        <v>7303</v>
      </c>
      <c r="H27" s="93">
        <f t="shared" si="8"/>
        <v>4157</v>
      </c>
      <c r="I27" s="92">
        <f t="shared" si="8"/>
        <v>1487</v>
      </c>
      <c r="J27" s="93">
        <f t="shared" si="8"/>
        <v>4127</v>
      </c>
      <c r="K27" s="93">
        <f t="shared" si="8"/>
        <v>3571</v>
      </c>
      <c r="L27" s="93">
        <f t="shared" si="8"/>
        <v>36782</v>
      </c>
      <c r="M27" s="93">
        <f t="shared" si="8"/>
        <v>46660</v>
      </c>
      <c r="N27" s="93">
        <f t="shared" si="2"/>
        <v>126.85552716002393</v>
      </c>
    </row>
    <row r="28" spans="1:14" ht="11.25" customHeight="1">
      <c r="A28" s="304"/>
      <c r="B28" s="303" t="s">
        <v>43</v>
      </c>
      <c r="C28" s="4" t="s">
        <v>31</v>
      </c>
      <c r="D28" s="239">
        <v>509</v>
      </c>
      <c r="E28" s="239">
        <v>1947</v>
      </c>
      <c r="F28" s="29">
        <v>279</v>
      </c>
      <c r="G28" s="29">
        <v>1122</v>
      </c>
      <c r="H28" s="141">
        <v>0</v>
      </c>
      <c r="I28" s="141">
        <v>0</v>
      </c>
      <c r="J28" s="29">
        <v>0</v>
      </c>
      <c r="K28" s="29">
        <v>0</v>
      </c>
      <c r="L28" s="29">
        <f t="shared" si="0"/>
        <v>788</v>
      </c>
      <c r="M28" s="29">
        <f t="shared" si="1"/>
        <v>3069</v>
      </c>
      <c r="N28" s="29">
        <f t="shared" si="2"/>
        <v>389.46700507614213</v>
      </c>
    </row>
    <row r="29" spans="1:14" ht="11.25" customHeight="1">
      <c r="A29" s="304"/>
      <c r="B29" s="304"/>
      <c r="C29" s="4" t="s">
        <v>32</v>
      </c>
      <c r="D29" s="239">
        <v>30</v>
      </c>
      <c r="E29" s="239">
        <v>1</v>
      </c>
      <c r="F29" s="29">
        <v>103</v>
      </c>
      <c r="G29" s="29">
        <v>227</v>
      </c>
      <c r="H29" s="141">
        <v>0</v>
      </c>
      <c r="I29" s="141">
        <v>0</v>
      </c>
      <c r="J29" s="29">
        <v>0</v>
      </c>
      <c r="K29" s="29">
        <v>0</v>
      </c>
      <c r="L29" s="29">
        <f t="shared" si="0"/>
        <v>133</v>
      </c>
      <c r="M29" s="29">
        <f t="shared" si="1"/>
        <v>228</v>
      </c>
      <c r="N29" s="29">
        <f t="shared" si="2"/>
        <v>171.42857142857142</v>
      </c>
    </row>
    <row r="30" spans="1:14" ht="11.25" customHeight="1">
      <c r="A30" s="304"/>
      <c r="B30" s="304"/>
      <c r="C30" s="4" t="s">
        <v>33</v>
      </c>
      <c r="D30" s="239">
        <v>23</v>
      </c>
      <c r="E30" s="239">
        <v>0</v>
      </c>
      <c r="F30" s="29">
        <v>148</v>
      </c>
      <c r="G30" s="29">
        <v>377</v>
      </c>
      <c r="H30" s="141">
        <v>0</v>
      </c>
      <c r="I30" s="141">
        <v>0</v>
      </c>
      <c r="J30" s="29">
        <v>0</v>
      </c>
      <c r="K30" s="29">
        <v>0</v>
      </c>
      <c r="L30" s="29">
        <f t="shared" si="0"/>
        <v>171</v>
      </c>
      <c r="M30" s="29">
        <f t="shared" si="1"/>
        <v>377</v>
      </c>
      <c r="N30" s="29">
        <f t="shared" si="2"/>
        <v>220.46783625730995</v>
      </c>
    </row>
    <row r="31" spans="1:14" ht="11.25" customHeight="1">
      <c r="A31" s="304"/>
      <c r="B31" s="304"/>
      <c r="C31" s="6" t="s">
        <v>34</v>
      </c>
      <c r="D31" s="155">
        <f>SUM(D28:D30)</f>
        <v>562</v>
      </c>
      <c r="E31" s="155">
        <f aca="true" t="shared" si="9" ref="E31:M31">SUM(E28:E30)</f>
        <v>1948</v>
      </c>
      <c r="F31" s="155">
        <f t="shared" si="9"/>
        <v>530</v>
      </c>
      <c r="G31" s="155">
        <f t="shared" si="9"/>
        <v>1726</v>
      </c>
      <c r="H31" s="155">
        <f t="shared" si="9"/>
        <v>0</v>
      </c>
      <c r="I31" s="231">
        <f t="shared" si="9"/>
        <v>0</v>
      </c>
      <c r="J31" s="155">
        <f t="shared" si="9"/>
        <v>0</v>
      </c>
      <c r="K31" s="155">
        <f t="shared" si="9"/>
        <v>0</v>
      </c>
      <c r="L31" s="155">
        <f t="shared" si="9"/>
        <v>1092</v>
      </c>
      <c r="M31" s="155">
        <f t="shared" si="9"/>
        <v>3674</v>
      </c>
      <c r="N31" s="155">
        <f t="shared" si="2"/>
        <v>336.4468864468864</v>
      </c>
    </row>
    <row r="32" spans="1:14" ht="11.25" customHeight="1">
      <c r="A32" s="304"/>
      <c r="B32" s="304"/>
      <c r="C32" s="4" t="s">
        <v>35</v>
      </c>
      <c r="D32" s="239">
        <v>4250</v>
      </c>
      <c r="E32" s="239">
        <v>8732</v>
      </c>
      <c r="F32" s="29">
        <v>4825</v>
      </c>
      <c r="G32" s="29">
        <v>8234</v>
      </c>
      <c r="H32" s="243">
        <v>6141</v>
      </c>
      <c r="I32" s="243">
        <v>600</v>
      </c>
      <c r="J32" s="239">
        <v>4250</v>
      </c>
      <c r="K32" s="239">
        <v>1416</v>
      </c>
      <c r="L32" s="29">
        <f t="shared" si="0"/>
        <v>19466</v>
      </c>
      <c r="M32" s="29">
        <f t="shared" si="1"/>
        <v>18982</v>
      </c>
      <c r="N32" s="29">
        <f t="shared" si="2"/>
        <v>97.5136134799137</v>
      </c>
    </row>
    <row r="33" spans="1:14" ht="11.25" customHeight="1">
      <c r="A33" s="304"/>
      <c r="B33" s="304"/>
      <c r="C33" s="4" t="s">
        <v>36</v>
      </c>
      <c r="D33" s="239">
        <v>395</v>
      </c>
      <c r="E33" s="239">
        <v>60</v>
      </c>
      <c r="F33" s="29">
        <v>1415</v>
      </c>
      <c r="G33" s="29">
        <v>1460</v>
      </c>
      <c r="H33" s="243">
        <v>0</v>
      </c>
      <c r="I33" s="243">
        <v>0</v>
      </c>
      <c r="J33" s="239">
        <v>23</v>
      </c>
      <c r="K33" s="239">
        <v>2</v>
      </c>
      <c r="L33" s="29">
        <f t="shared" si="0"/>
        <v>1833</v>
      </c>
      <c r="M33" s="29">
        <f t="shared" si="1"/>
        <v>1522</v>
      </c>
      <c r="N33" s="29">
        <f t="shared" si="2"/>
        <v>83.03327877795962</v>
      </c>
    </row>
    <row r="34" spans="1:14" ht="11.25" customHeight="1">
      <c r="A34" s="304"/>
      <c r="B34" s="304"/>
      <c r="C34" s="4" t="s">
        <v>38</v>
      </c>
      <c r="D34" s="239">
        <v>28</v>
      </c>
      <c r="E34" s="239">
        <v>0</v>
      </c>
      <c r="F34" s="29">
        <v>134</v>
      </c>
      <c r="G34" s="29">
        <v>96</v>
      </c>
      <c r="H34" s="243">
        <v>0</v>
      </c>
      <c r="I34" s="243">
        <v>0</v>
      </c>
      <c r="J34" s="239">
        <v>0</v>
      </c>
      <c r="K34" s="239">
        <v>0</v>
      </c>
      <c r="L34" s="29">
        <f t="shared" si="0"/>
        <v>162</v>
      </c>
      <c r="M34" s="29">
        <f t="shared" si="1"/>
        <v>96</v>
      </c>
      <c r="N34" s="29">
        <f t="shared" si="2"/>
        <v>59.25925925925925</v>
      </c>
    </row>
    <row r="35" spans="1:14" ht="11.25" customHeight="1">
      <c r="A35" s="304"/>
      <c r="B35" s="304"/>
      <c r="C35" s="4" t="s">
        <v>37</v>
      </c>
      <c r="D35" s="239">
        <v>1920</v>
      </c>
      <c r="E35" s="239">
        <v>130</v>
      </c>
      <c r="F35" s="29">
        <v>458</v>
      </c>
      <c r="G35" s="29">
        <v>479</v>
      </c>
      <c r="H35" s="243">
        <v>220</v>
      </c>
      <c r="I35" s="243">
        <v>0</v>
      </c>
      <c r="J35" s="239">
        <v>100</v>
      </c>
      <c r="K35" s="239">
        <v>146</v>
      </c>
      <c r="L35" s="29">
        <f t="shared" si="0"/>
        <v>2698</v>
      </c>
      <c r="M35" s="29">
        <f t="shared" si="1"/>
        <v>755</v>
      </c>
      <c r="N35" s="29">
        <f t="shared" si="2"/>
        <v>27.98369162342476</v>
      </c>
    </row>
    <row r="36" spans="1:14" ht="11.25" customHeight="1">
      <c r="A36" s="304"/>
      <c r="B36" s="304"/>
      <c r="C36" s="6" t="s">
        <v>39</v>
      </c>
      <c r="D36" s="155">
        <f>SUM(D32:D35)</f>
        <v>6593</v>
      </c>
      <c r="E36" s="155">
        <f aca="true" t="shared" si="10" ref="E36:M36">SUM(E32:E35)</f>
        <v>8922</v>
      </c>
      <c r="F36" s="155">
        <f t="shared" si="10"/>
        <v>6832</v>
      </c>
      <c r="G36" s="155">
        <f t="shared" si="10"/>
        <v>10269</v>
      </c>
      <c r="H36" s="155">
        <f t="shared" si="10"/>
        <v>6361</v>
      </c>
      <c r="I36" s="231">
        <f t="shared" si="10"/>
        <v>600</v>
      </c>
      <c r="J36" s="155">
        <f t="shared" si="10"/>
        <v>4373</v>
      </c>
      <c r="K36" s="155">
        <f t="shared" si="10"/>
        <v>1564</v>
      </c>
      <c r="L36" s="155">
        <f t="shared" si="10"/>
        <v>24159</v>
      </c>
      <c r="M36" s="155">
        <f t="shared" si="10"/>
        <v>21355</v>
      </c>
      <c r="N36" s="155">
        <f t="shared" si="2"/>
        <v>88.39355933606524</v>
      </c>
    </row>
    <row r="37" spans="1:14" ht="11.25" customHeight="1">
      <c r="A37" s="305"/>
      <c r="B37" s="305"/>
      <c r="C37" s="96" t="s">
        <v>250</v>
      </c>
      <c r="D37" s="92">
        <f>D36+D31</f>
        <v>7155</v>
      </c>
      <c r="E37" s="92">
        <f aca="true" t="shared" si="11" ref="E37:M37">E36+E31</f>
        <v>10870</v>
      </c>
      <c r="F37" s="92">
        <f t="shared" si="11"/>
        <v>7362</v>
      </c>
      <c r="G37" s="92">
        <f t="shared" si="11"/>
        <v>11995</v>
      </c>
      <c r="H37" s="92">
        <f t="shared" si="11"/>
        <v>6361</v>
      </c>
      <c r="I37" s="92">
        <f t="shared" si="11"/>
        <v>600</v>
      </c>
      <c r="J37" s="92">
        <f t="shared" si="11"/>
        <v>4373</v>
      </c>
      <c r="K37" s="92">
        <f t="shared" si="11"/>
        <v>1564</v>
      </c>
      <c r="L37" s="92">
        <f t="shared" si="11"/>
        <v>25251</v>
      </c>
      <c r="M37" s="92">
        <f t="shared" si="11"/>
        <v>25029</v>
      </c>
      <c r="N37" s="93">
        <f t="shared" si="2"/>
        <v>99.12082689794464</v>
      </c>
    </row>
    <row r="38" spans="1:14" ht="11.25" customHeight="1">
      <c r="A38" s="288" t="s">
        <v>251</v>
      </c>
      <c r="B38" s="302"/>
      <c r="C38" s="289"/>
      <c r="D38" s="88">
        <f>D37+D27</f>
        <v>25960</v>
      </c>
      <c r="E38" s="88">
        <f aca="true" t="shared" si="12" ref="E38:M38">E37+E27</f>
        <v>45169</v>
      </c>
      <c r="F38" s="88">
        <f t="shared" si="12"/>
        <v>17055</v>
      </c>
      <c r="G38" s="88">
        <f t="shared" si="12"/>
        <v>19298</v>
      </c>
      <c r="H38" s="88">
        <f t="shared" si="12"/>
        <v>10518</v>
      </c>
      <c r="I38" s="94">
        <f t="shared" si="12"/>
        <v>2087</v>
      </c>
      <c r="J38" s="88">
        <f t="shared" si="12"/>
        <v>8500</v>
      </c>
      <c r="K38" s="88">
        <f t="shared" si="12"/>
        <v>5135</v>
      </c>
      <c r="L38" s="88">
        <f t="shared" si="12"/>
        <v>62033</v>
      </c>
      <c r="M38" s="88">
        <f t="shared" si="12"/>
        <v>71689</v>
      </c>
      <c r="N38" s="94">
        <f t="shared" si="2"/>
        <v>115.56590846807345</v>
      </c>
    </row>
    <row r="39" spans="1:14" ht="11.25" customHeight="1">
      <c r="A39" s="315" t="s">
        <v>6</v>
      </c>
      <c r="B39" s="351"/>
      <c r="C39" s="4" t="s">
        <v>31</v>
      </c>
      <c r="D39" s="29">
        <f aca="true" t="shared" si="13" ref="D39:K41">D8+D18+D28</f>
        <v>46996</v>
      </c>
      <c r="E39" s="29">
        <f t="shared" si="13"/>
        <v>67263</v>
      </c>
      <c r="F39" s="29">
        <f t="shared" si="13"/>
        <v>5867</v>
      </c>
      <c r="G39" s="53">
        <f t="shared" si="13"/>
        <v>6048</v>
      </c>
      <c r="H39" s="29">
        <f t="shared" si="13"/>
        <v>116</v>
      </c>
      <c r="I39" s="29">
        <f t="shared" si="13"/>
        <v>45</v>
      </c>
      <c r="J39" s="29">
        <f t="shared" si="13"/>
        <v>500</v>
      </c>
      <c r="K39" s="29">
        <f t="shared" si="13"/>
        <v>1036</v>
      </c>
      <c r="L39" s="29">
        <f aca="true" t="shared" si="14" ref="L39:L46">D39+F39+H39+J39</f>
        <v>53479</v>
      </c>
      <c r="M39" s="29">
        <f aca="true" t="shared" si="15" ref="M39:M46">E39+G39+I39+K39</f>
        <v>74392</v>
      </c>
      <c r="N39" s="29">
        <f t="shared" si="2"/>
        <v>139.10506927953028</v>
      </c>
    </row>
    <row r="40" spans="1:14" ht="11.25" customHeight="1">
      <c r="A40" s="316"/>
      <c r="B40" s="352"/>
      <c r="C40" s="4" t="s">
        <v>32</v>
      </c>
      <c r="D40" s="29">
        <f t="shared" si="13"/>
        <v>2302</v>
      </c>
      <c r="E40" s="29">
        <f t="shared" si="13"/>
        <v>982</v>
      </c>
      <c r="F40" s="29">
        <f t="shared" si="13"/>
        <v>3135</v>
      </c>
      <c r="G40" s="53">
        <f t="shared" si="13"/>
        <v>2411</v>
      </c>
      <c r="H40" s="29">
        <f t="shared" si="13"/>
        <v>130</v>
      </c>
      <c r="I40" s="29">
        <f t="shared" si="13"/>
        <v>2</v>
      </c>
      <c r="J40" s="29">
        <f t="shared" si="13"/>
        <v>0</v>
      </c>
      <c r="K40" s="29">
        <f t="shared" si="13"/>
        <v>0</v>
      </c>
      <c r="L40" s="29">
        <f t="shared" si="14"/>
        <v>5567</v>
      </c>
      <c r="M40" s="29">
        <f t="shared" si="15"/>
        <v>3395</v>
      </c>
      <c r="N40" s="29">
        <f t="shared" si="2"/>
        <v>60.98437219328184</v>
      </c>
    </row>
    <row r="41" spans="1:14" ht="11.25" customHeight="1">
      <c r="A41" s="316"/>
      <c r="B41" s="352"/>
      <c r="C41" s="4" t="s">
        <v>33</v>
      </c>
      <c r="D41" s="29">
        <f t="shared" si="13"/>
        <v>1736</v>
      </c>
      <c r="E41" s="29">
        <f t="shared" si="13"/>
        <v>52</v>
      </c>
      <c r="F41" s="29">
        <f t="shared" si="13"/>
        <v>2567</v>
      </c>
      <c r="G41" s="53">
        <f t="shared" si="13"/>
        <v>2588</v>
      </c>
      <c r="H41" s="29">
        <f t="shared" si="13"/>
        <v>0</v>
      </c>
      <c r="I41" s="29">
        <f t="shared" si="13"/>
        <v>0</v>
      </c>
      <c r="J41" s="29">
        <f t="shared" si="13"/>
        <v>0</v>
      </c>
      <c r="K41" s="29">
        <f t="shared" si="13"/>
        <v>0</v>
      </c>
      <c r="L41" s="29">
        <f t="shared" si="14"/>
        <v>4303</v>
      </c>
      <c r="M41" s="29">
        <f t="shared" si="15"/>
        <v>2640</v>
      </c>
      <c r="N41" s="29">
        <f t="shared" si="2"/>
        <v>61.35254473623054</v>
      </c>
    </row>
    <row r="42" spans="1:14" ht="11.25" customHeight="1">
      <c r="A42" s="316"/>
      <c r="B42" s="352"/>
      <c r="C42" s="96" t="s">
        <v>34</v>
      </c>
      <c r="D42" s="92">
        <f>D39+D40+D41</f>
        <v>51034</v>
      </c>
      <c r="E42" s="92">
        <f aca="true" t="shared" si="16" ref="E42:M42">E39+E40+E41</f>
        <v>68297</v>
      </c>
      <c r="F42" s="92">
        <f t="shared" si="16"/>
        <v>11569</v>
      </c>
      <c r="G42" s="92">
        <f t="shared" si="16"/>
        <v>11047</v>
      </c>
      <c r="H42" s="92">
        <f t="shared" si="16"/>
        <v>246</v>
      </c>
      <c r="I42" s="92">
        <f t="shared" si="16"/>
        <v>47</v>
      </c>
      <c r="J42" s="92">
        <f t="shared" si="16"/>
        <v>500</v>
      </c>
      <c r="K42" s="92">
        <f t="shared" si="16"/>
        <v>1036</v>
      </c>
      <c r="L42" s="92">
        <f t="shared" si="16"/>
        <v>63349</v>
      </c>
      <c r="M42" s="92">
        <f t="shared" si="16"/>
        <v>80427</v>
      </c>
      <c r="N42" s="92">
        <f t="shared" si="2"/>
        <v>126.9585944529511</v>
      </c>
    </row>
    <row r="43" spans="1:14" ht="11.25" customHeight="1">
      <c r="A43" s="316"/>
      <c r="B43" s="352"/>
      <c r="C43" s="4" t="s">
        <v>35</v>
      </c>
      <c r="D43" s="29">
        <f aca="true" t="shared" si="17" ref="D43:E46">D12+D22+D32</f>
        <v>37855</v>
      </c>
      <c r="E43" s="29">
        <f t="shared" si="17"/>
        <v>38764</v>
      </c>
      <c r="F43" s="29">
        <f aca="true" t="shared" si="18" ref="F43:K46">F12+F22+F32</f>
        <v>45076</v>
      </c>
      <c r="G43" s="53">
        <f t="shared" si="18"/>
        <v>44129</v>
      </c>
      <c r="H43" s="29">
        <f t="shared" si="18"/>
        <v>33158</v>
      </c>
      <c r="I43" s="29">
        <f t="shared" si="18"/>
        <v>20848</v>
      </c>
      <c r="J43" s="29">
        <f t="shared" si="18"/>
        <v>16990</v>
      </c>
      <c r="K43" s="29">
        <f t="shared" si="18"/>
        <v>13440</v>
      </c>
      <c r="L43" s="29">
        <f t="shared" si="14"/>
        <v>133079</v>
      </c>
      <c r="M43" s="29">
        <f t="shared" si="15"/>
        <v>117181</v>
      </c>
      <c r="N43" s="29">
        <f t="shared" si="2"/>
        <v>88.0537124565108</v>
      </c>
    </row>
    <row r="44" spans="1:14" ht="11.25" customHeight="1">
      <c r="A44" s="316"/>
      <c r="B44" s="352"/>
      <c r="C44" s="4" t="s">
        <v>36</v>
      </c>
      <c r="D44" s="29">
        <f t="shared" si="17"/>
        <v>6213</v>
      </c>
      <c r="E44" s="29">
        <f t="shared" si="17"/>
        <v>3251</v>
      </c>
      <c r="F44" s="29">
        <f>F13+F23+F33</f>
        <v>8119</v>
      </c>
      <c r="G44" s="53">
        <f t="shared" si="18"/>
        <v>6594</v>
      </c>
      <c r="H44" s="29">
        <f>H13+H23+H33</f>
        <v>0</v>
      </c>
      <c r="I44" s="29">
        <f t="shared" si="18"/>
        <v>14</v>
      </c>
      <c r="J44" s="29">
        <f t="shared" si="18"/>
        <v>50</v>
      </c>
      <c r="K44" s="29">
        <f t="shared" si="18"/>
        <v>75</v>
      </c>
      <c r="L44" s="29">
        <f t="shared" si="14"/>
        <v>14382</v>
      </c>
      <c r="M44" s="29">
        <f t="shared" si="15"/>
        <v>9934</v>
      </c>
      <c r="N44" s="29">
        <f t="shared" si="2"/>
        <v>69.07245167570575</v>
      </c>
    </row>
    <row r="45" spans="1:14" ht="11.25" customHeight="1">
      <c r="A45" s="316"/>
      <c r="B45" s="352"/>
      <c r="C45" s="4" t="s">
        <v>38</v>
      </c>
      <c r="D45" s="29">
        <f t="shared" si="17"/>
        <v>840</v>
      </c>
      <c r="E45" s="29">
        <f t="shared" si="17"/>
        <v>96</v>
      </c>
      <c r="F45" s="29">
        <f>F14+F24+F34</f>
        <v>278</v>
      </c>
      <c r="G45" s="53">
        <f t="shared" si="18"/>
        <v>178</v>
      </c>
      <c r="H45" s="29">
        <f>H14+H24+H34</f>
        <v>0</v>
      </c>
      <c r="I45" s="29">
        <f t="shared" si="18"/>
        <v>44</v>
      </c>
      <c r="J45" s="29">
        <f t="shared" si="18"/>
        <v>150</v>
      </c>
      <c r="K45" s="29">
        <f t="shared" si="18"/>
        <v>383</v>
      </c>
      <c r="L45" s="29">
        <f t="shared" si="14"/>
        <v>1268</v>
      </c>
      <c r="M45" s="29">
        <f t="shared" si="15"/>
        <v>701</v>
      </c>
      <c r="N45" s="29">
        <f t="shared" si="2"/>
        <v>55.283911671924294</v>
      </c>
    </row>
    <row r="46" spans="1:14" ht="11.25" customHeight="1">
      <c r="A46" s="316"/>
      <c r="B46" s="352"/>
      <c r="C46" s="4" t="s">
        <v>37</v>
      </c>
      <c r="D46" s="29">
        <f t="shared" si="17"/>
        <v>3502</v>
      </c>
      <c r="E46" s="29">
        <f>E15+E25+E35</f>
        <v>713</v>
      </c>
      <c r="F46" s="29">
        <f>F15+F25+F35</f>
        <v>2618</v>
      </c>
      <c r="G46" s="53">
        <f t="shared" si="18"/>
        <v>1751</v>
      </c>
      <c r="H46" s="29">
        <f>H15+H25+H35</f>
        <v>667</v>
      </c>
      <c r="I46" s="29">
        <f t="shared" si="18"/>
        <v>287</v>
      </c>
      <c r="J46" s="29">
        <f t="shared" si="18"/>
        <v>310</v>
      </c>
      <c r="K46" s="29">
        <f t="shared" si="18"/>
        <v>936</v>
      </c>
      <c r="L46" s="29">
        <f t="shared" si="14"/>
        <v>7097</v>
      </c>
      <c r="M46" s="29">
        <f t="shared" si="15"/>
        <v>3687</v>
      </c>
      <c r="N46" s="29">
        <f t="shared" si="2"/>
        <v>51.95152881499225</v>
      </c>
    </row>
    <row r="47" spans="1:14" ht="11.25" customHeight="1">
      <c r="A47" s="316"/>
      <c r="B47" s="352"/>
      <c r="C47" s="96" t="s">
        <v>39</v>
      </c>
      <c r="D47" s="92">
        <f>SUM(D43:D46)</f>
        <v>48410</v>
      </c>
      <c r="E47" s="92">
        <f aca="true" t="shared" si="19" ref="E47:M47">SUM(E43:E46)</f>
        <v>42824</v>
      </c>
      <c r="F47" s="92">
        <f t="shared" si="19"/>
        <v>56091</v>
      </c>
      <c r="G47" s="92">
        <f t="shared" si="19"/>
        <v>52652</v>
      </c>
      <c r="H47" s="92">
        <f t="shared" si="19"/>
        <v>33825</v>
      </c>
      <c r="I47" s="92">
        <f t="shared" si="19"/>
        <v>21193</v>
      </c>
      <c r="J47" s="92">
        <f t="shared" si="19"/>
        <v>17500</v>
      </c>
      <c r="K47" s="92">
        <f t="shared" si="19"/>
        <v>14834</v>
      </c>
      <c r="L47" s="92">
        <f t="shared" si="19"/>
        <v>155826</v>
      </c>
      <c r="M47" s="92">
        <f t="shared" si="19"/>
        <v>131503</v>
      </c>
      <c r="N47" s="92">
        <f t="shared" si="2"/>
        <v>84.39092320922053</v>
      </c>
    </row>
    <row r="48" spans="1:14" ht="11.25" customHeight="1">
      <c r="A48" s="317"/>
      <c r="B48" s="353"/>
      <c r="C48" s="80" t="s">
        <v>250</v>
      </c>
      <c r="D48" s="94">
        <f>D42+D47</f>
        <v>99444</v>
      </c>
      <c r="E48" s="94">
        <f aca="true" t="shared" si="20" ref="E48:M48">E42+E47</f>
        <v>111121</v>
      </c>
      <c r="F48" s="94">
        <f t="shared" si="20"/>
        <v>67660</v>
      </c>
      <c r="G48" s="94">
        <f t="shared" si="20"/>
        <v>63699</v>
      </c>
      <c r="H48" s="94">
        <f t="shared" si="20"/>
        <v>34071</v>
      </c>
      <c r="I48" s="94">
        <f t="shared" si="20"/>
        <v>21240</v>
      </c>
      <c r="J48" s="94">
        <f t="shared" si="20"/>
        <v>18000</v>
      </c>
      <c r="K48" s="94">
        <f t="shared" si="20"/>
        <v>15870</v>
      </c>
      <c r="L48" s="94">
        <f t="shared" si="20"/>
        <v>219175</v>
      </c>
      <c r="M48" s="94">
        <f t="shared" si="20"/>
        <v>211930</v>
      </c>
      <c r="N48" s="94">
        <f t="shared" si="2"/>
        <v>96.69442226531311</v>
      </c>
    </row>
  </sheetData>
  <sheetProtection/>
  <mergeCells count="19">
    <mergeCell ref="C3:M3"/>
    <mergeCell ref="A7:B7"/>
    <mergeCell ref="A39:B48"/>
    <mergeCell ref="A8:B17"/>
    <mergeCell ref="A5:B6"/>
    <mergeCell ref="A38:C38"/>
    <mergeCell ref="A18:A37"/>
    <mergeCell ref="B18:B27"/>
    <mergeCell ref="B28:B37"/>
    <mergeCell ref="F2:I2"/>
    <mergeCell ref="F4:I4"/>
    <mergeCell ref="L5:M5"/>
    <mergeCell ref="A1:C1"/>
    <mergeCell ref="A2:C2"/>
    <mergeCell ref="C5:C6"/>
    <mergeCell ref="D5:E5"/>
    <mergeCell ref="F5:G5"/>
    <mergeCell ref="H5:I5"/>
    <mergeCell ref="J5:K5"/>
  </mergeCells>
  <printOptions horizontalCentered="1"/>
  <pageMargins left="0.5511811023622047" right="0.5511811023622047" top="0.3937007874015748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6.8515625" style="0" customWidth="1"/>
    <col min="2" max="13" width="7.7109375" style="0" customWidth="1"/>
    <col min="14" max="15" width="8.7109375" style="0" customWidth="1"/>
    <col min="16" max="16" width="7.7109375" style="0" customWidth="1"/>
  </cols>
  <sheetData>
    <row r="1" spans="1:4" ht="12.75">
      <c r="A1" s="261" t="s">
        <v>13</v>
      </c>
      <c r="B1" s="261"/>
      <c r="C1" s="261"/>
      <c r="D1" s="261"/>
    </row>
    <row r="2" spans="1:4" ht="12.75">
      <c r="A2" s="261" t="s">
        <v>14</v>
      </c>
      <c r="B2" s="261"/>
      <c r="C2" s="261"/>
      <c r="D2" s="261"/>
    </row>
    <row r="3" spans="1:4" ht="12.75">
      <c r="A3" s="7"/>
      <c r="B3" s="7"/>
      <c r="C3" s="7"/>
      <c r="D3" s="7"/>
    </row>
    <row r="4" spans="1:16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2.75">
      <c r="A5" s="271" t="s">
        <v>326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58" t="s">
        <v>113</v>
      </c>
      <c r="P7" s="358"/>
    </row>
    <row r="9" spans="1:16" ht="12.75">
      <c r="A9" s="359" t="s">
        <v>28</v>
      </c>
      <c r="B9" s="357" t="s">
        <v>44</v>
      </c>
      <c r="C9" s="357"/>
      <c r="D9" s="357"/>
      <c r="E9" s="357" t="s">
        <v>45</v>
      </c>
      <c r="F9" s="357"/>
      <c r="G9" s="357"/>
      <c r="H9" s="357" t="s">
        <v>46</v>
      </c>
      <c r="I9" s="357"/>
      <c r="J9" s="357"/>
      <c r="K9" s="357" t="s">
        <v>47</v>
      </c>
      <c r="L9" s="357"/>
      <c r="M9" s="357"/>
      <c r="N9" s="357" t="s">
        <v>184</v>
      </c>
      <c r="O9" s="357"/>
      <c r="P9" s="357"/>
    </row>
    <row r="10" spans="1:16" ht="12.75">
      <c r="A10" s="359"/>
      <c r="B10" s="87" t="s">
        <v>99</v>
      </c>
      <c r="C10" s="87" t="s">
        <v>102</v>
      </c>
      <c r="D10" s="87" t="s">
        <v>114</v>
      </c>
      <c r="E10" s="87" t="s">
        <v>99</v>
      </c>
      <c r="F10" s="87" t="s">
        <v>102</v>
      </c>
      <c r="G10" s="87" t="s">
        <v>114</v>
      </c>
      <c r="H10" s="87" t="s">
        <v>99</v>
      </c>
      <c r="I10" s="87" t="s">
        <v>102</v>
      </c>
      <c r="J10" s="87" t="s">
        <v>114</v>
      </c>
      <c r="K10" s="87" t="s">
        <v>99</v>
      </c>
      <c r="L10" s="87" t="s">
        <v>102</v>
      </c>
      <c r="M10" s="87" t="s">
        <v>114</v>
      </c>
      <c r="N10" s="87" t="s">
        <v>99</v>
      </c>
      <c r="O10" s="87" t="s">
        <v>102</v>
      </c>
      <c r="P10" s="87" t="s">
        <v>114</v>
      </c>
    </row>
    <row r="11" spans="1:16" s="27" customFormat="1" ht="10.5" customHeigh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12</v>
      </c>
      <c r="N11" s="20">
        <v>13</v>
      </c>
      <c r="O11" s="20">
        <v>14</v>
      </c>
      <c r="P11" s="20">
        <v>15</v>
      </c>
    </row>
    <row r="12" spans="1:16" ht="12.75">
      <c r="A12" s="6" t="s">
        <v>116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2"/>
    </row>
    <row r="13" spans="1:16" ht="15" customHeight="1">
      <c r="A13" s="1" t="s">
        <v>50</v>
      </c>
      <c r="B13" s="29">
        <v>57243</v>
      </c>
      <c r="C13" s="29">
        <v>46828</v>
      </c>
      <c r="D13" s="29">
        <f>C13/B13*100</f>
        <v>81.8056356235697</v>
      </c>
      <c r="E13" s="53">
        <v>31774</v>
      </c>
      <c r="F13" s="29">
        <v>27810</v>
      </c>
      <c r="G13" s="29">
        <f>F13/E13*100</f>
        <v>87.52439101151886</v>
      </c>
      <c r="H13" s="29">
        <v>0</v>
      </c>
      <c r="I13" s="29">
        <v>0</v>
      </c>
      <c r="J13" s="29">
        <v>0</v>
      </c>
      <c r="K13" s="29">
        <v>9500</v>
      </c>
      <c r="L13" s="29">
        <v>10831</v>
      </c>
      <c r="M13" s="29">
        <f>L13/K13*100</f>
        <v>114.01052631578948</v>
      </c>
      <c r="N13" s="29">
        <f>B13+E13+H13+K13</f>
        <v>98517</v>
      </c>
      <c r="O13" s="29">
        <f>C13+F13+I13+L13</f>
        <v>85469</v>
      </c>
      <c r="P13" s="29">
        <f>O13/N13*100</f>
        <v>86.75558533045059</v>
      </c>
    </row>
    <row r="14" spans="1:16" ht="15" customHeight="1">
      <c r="A14" s="1" t="s">
        <v>51</v>
      </c>
      <c r="B14" s="29">
        <v>49113</v>
      </c>
      <c r="C14" s="29">
        <v>38963</v>
      </c>
      <c r="D14" s="29">
        <f>C14/B14*100</f>
        <v>79.33337405574899</v>
      </c>
      <c r="E14" s="53">
        <v>24544</v>
      </c>
      <c r="F14" s="29">
        <v>23701</v>
      </c>
      <c r="G14" s="29">
        <f>F14/E14*100</f>
        <v>96.5653520208605</v>
      </c>
      <c r="H14" s="29">
        <v>0</v>
      </c>
      <c r="I14" s="29">
        <v>0</v>
      </c>
      <c r="J14" s="29">
        <v>0</v>
      </c>
      <c r="K14" s="29">
        <v>7685</v>
      </c>
      <c r="L14" s="29">
        <v>9208</v>
      </c>
      <c r="M14" s="29">
        <f>L14/K14*100</f>
        <v>119.8178269355888</v>
      </c>
      <c r="N14" s="29">
        <f aca="true" t="shared" si="0" ref="N14:N19">B14+E14+H14+K14</f>
        <v>81342</v>
      </c>
      <c r="O14" s="29">
        <f aca="true" t="shared" si="1" ref="O14:O19">C14+F14+I14+L14</f>
        <v>71872</v>
      </c>
      <c r="P14" s="29">
        <f>O14/N14*100</f>
        <v>88.35779793956382</v>
      </c>
    </row>
    <row r="15" spans="1:16" ht="15" customHeight="1">
      <c r="A15" s="1" t="s">
        <v>52</v>
      </c>
      <c r="B15" s="29">
        <v>49113</v>
      </c>
      <c r="C15" s="29">
        <v>39212</v>
      </c>
      <c r="D15" s="29">
        <f>C15/B15*100</f>
        <v>79.8403681306375</v>
      </c>
      <c r="E15" s="53">
        <v>24544</v>
      </c>
      <c r="F15" s="29">
        <v>24263</v>
      </c>
      <c r="G15" s="29">
        <f>F15/E15*100</f>
        <v>98.85511734028684</v>
      </c>
      <c r="H15" s="29">
        <v>0</v>
      </c>
      <c r="I15" s="29">
        <v>0</v>
      </c>
      <c r="J15" s="29">
        <v>0</v>
      </c>
      <c r="K15" s="29">
        <v>7685</v>
      </c>
      <c r="L15" s="29">
        <v>9229</v>
      </c>
      <c r="M15" s="29">
        <f>L15/K15*100</f>
        <v>120.0910865322056</v>
      </c>
      <c r="N15" s="29">
        <f t="shared" si="0"/>
        <v>81342</v>
      </c>
      <c r="O15" s="29">
        <f t="shared" si="1"/>
        <v>72704</v>
      </c>
      <c r="P15" s="29">
        <f>O15/N15*100</f>
        <v>89.38063976789358</v>
      </c>
    </row>
    <row r="16" spans="1:16" ht="12.75">
      <c r="A16" s="6" t="s">
        <v>53</v>
      </c>
      <c r="B16" s="107"/>
      <c r="C16" s="107"/>
      <c r="D16" s="107"/>
      <c r="E16" s="147"/>
      <c r="F16" s="147"/>
      <c r="G16" s="107"/>
      <c r="H16" s="107"/>
      <c r="I16" s="107"/>
      <c r="J16" s="107"/>
      <c r="K16" s="107"/>
      <c r="L16" s="147"/>
      <c r="M16" s="107"/>
      <c r="N16" s="36"/>
      <c r="O16" s="36"/>
      <c r="P16" s="37"/>
    </row>
    <row r="17" spans="1:16" ht="15" customHeight="1">
      <c r="A17" s="1" t="s">
        <v>50</v>
      </c>
      <c r="B17" s="29">
        <v>36250</v>
      </c>
      <c r="C17" s="29">
        <v>53423</v>
      </c>
      <c r="D17" s="29">
        <f>C17/B17*100</f>
        <v>147.37379310344826</v>
      </c>
      <c r="E17" s="53">
        <v>20711</v>
      </c>
      <c r="F17" s="29">
        <v>18767</v>
      </c>
      <c r="G17" s="29">
        <f>F17/E17*100</f>
        <v>90.61368354980445</v>
      </c>
      <c r="H17" s="29">
        <v>23553</v>
      </c>
      <c r="I17" s="29">
        <v>19272</v>
      </c>
      <c r="J17" s="29">
        <f>I17/H17*100</f>
        <v>81.82397146860274</v>
      </c>
      <c r="K17" s="29">
        <v>0</v>
      </c>
      <c r="L17" s="29">
        <v>0</v>
      </c>
      <c r="M17" s="29">
        <v>0</v>
      </c>
      <c r="N17" s="29">
        <f t="shared" si="0"/>
        <v>80514</v>
      </c>
      <c r="O17" s="29">
        <f t="shared" si="1"/>
        <v>91462</v>
      </c>
      <c r="P17" s="29">
        <f>O17/N17*100</f>
        <v>113.59763519387933</v>
      </c>
    </row>
    <row r="18" spans="1:16" ht="15" customHeight="1">
      <c r="A18" s="1" t="s">
        <v>51</v>
      </c>
      <c r="B18" s="29">
        <v>44380</v>
      </c>
      <c r="C18" s="29">
        <v>62616</v>
      </c>
      <c r="D18" s="29">
        <f>C18/B18*100</f>
        <v>141.09058134294727</v>
      </c>
      <c r="E18" s="53">
        <v>27941</v>
      </c>
      <c r="F18" s="29">
        <v>18767</v>
      </c>
      <c r="G18" s="29">
        <f>F18/E18*100</f>
        <v>67.16652947281773</v>
      </c>
      <c r="H18" s="29">
        <v>23553</v>
      </c>
      <c r="I18" s="29">
        <v>19294</v>
      </c>
      <c r="J18" s="29">
        <f>I18/H18*100</f>
        <v>81.9173778287267</v>
      </c>
      <c r="K18" s="29">
        <v>1815</v>
      </c>
      <c r="L18" s="29">
        <v>864</v>
      </c>
      <c r="M18" s="29">
        <f>L18/K18*100</f>
        <v>47.603305785123965</v>
      </c>
      <c r="N18" s="29">
        <f t="shared" si="0"/>
        <v>97689</v>
      </c>
      <c r="O18" s="29">
        <f t="shared" si="1"/>
        <v>101541</v>
      </c>
      <c r="P18" s="29">
        <f>O18/N18*100</f>
        <v>103.9431256333876</v>
      </c>
    </row>
    <row r="19" spans="1:16" ht="15" customHeight="1">
      <c r="A19" s="1" t="s">
        <v>52</v>
      </c>
      <c r="B19" s="29">
        <v>44380</v>
      </c>
      <c r="C19" s="29">
        <v>62516</v>
      </c>
      <c r="D19" s="29">
        <f>C19/B19*100</f>
        <v>140.86525461919783</v>
      </c>
      <c r="E19" s="53">
        <v>27941</v>
      </c>
      <c r="F19" s="29">
        <v>18803</v>
      </c>
      <c r="G19" s="29">
        <f>F19/E19*100</f>
        <v>67.29537239182564</v>
      </c>
      <c r="H19" s="29">
        <v>23553</v>
      </c>
      <c r="I19" s="29">
        <v>19294</v>
      </c>
      <c r="J19" s="29">
        <f>I19/H19*100</f>
        <v>81.9173778287267</v>
      </c>
      <c r="K19" s="29">
        <v>1815</v>
      </c>
      <c r="L19" s="29">
        <v>864</v>
      </c>
      <c r="M19" s="29">
        <f>L19/K19*100</f>
        <v>47.603305785123965</v>
      </c>
      <c r="N19" s="29">
        <f t="shared" si="0"/>
        <v>97689</v>
      </c>
      <c r="O19" s="29">
        <f t="shared" si="1"/>
        <v>101477</v>
      </c>
      <c r="P19" s="29">
        <f>O19/N19*100</f>
        <v>103.87761160417242</v>
      </c>
    </row>
    <row r="20" spans="1:16" ht="12.75">
      <c r="A20" s="44" t="s">
        <v>55</v>
      </c>
      <c r="B20" s="107"/>
      <c r="C20" s="107"/>
      <c r="D20" s="107"/>
      <c r="E20" s="147"/>
      <c r="F20" s="147"/>
      <c r="G20" s="107"/>
      <c r="H20" s="107"/>
      <c r="I20" s="147"/>
      <c r="J20" s="107"/>
      <c r="K20" s="107"/>
      <c r="L20" s="147"/>
      <c r="M20" s="107"/>
      <c r="N20" s="107"/>
      <c r="O20" s="107"/>
      <c r="P20" s="37"/>
    </row>
    <row r="21" spans="1:16" ht="15" customHeight="1">
      <c r="A21" s="1" t="s">
        <v>50</v>
      </c>
      <c r="B21" s="29">
        <f aca="true" t="shared" si="2" ref="B21:C23">B13+B17</f>
        <v>93493</v>
      </c>
      <c r="C21" s="29">
        <f t="shared" si="2"/>
        <v>100251</v>
      </c>
      <c r="D21" s="29">
        <f>C21/B21*100</f>
        <v>107.22834864642272</v>
      </c>
      <c r="E21" s="53">
        <f aca="true" t="shared" si="3" ref="E21:F23">E13+E17</f>
        <v>52485</v>
      </c>
      <c r="F21" s="53">
        <f t="shared" si="3"/>
        <v>46577</v>
      </c>
      <c r="G21" s="29">
        <f>F21/E21*100</f>
        <v>88.74345050966943</v>
      </c>
      <c r="H21" s="29">
        <f aca="true" t="shared" si="4" ref="H21:I23">H13+H17</f>
        <v>23553</v>
      </c>
      <c r="I21" s="53">
        <f t="shared" si="4"/>
        <v>19272</v>
      </c>
      <c r="J21" s="29">
        <f>I21/H21*100</f>
        <v>81.82397146860274</v>
      </c>
      <c r="K21" s="29">
        <f aca="true" t="shared" si="5" ref="K21:L23">K13+K17</f>
        <v>9500</v>
      </c>
      <c r="L21" s="53">
        <f t="shared" si="5"/>
        <v>10831</v>
      </c>
      <c r="M21" s="29">
        <f>L21/K21*100</f>
        <v>114.01052631578948</v>
      </c>
      <c r="N21" s="29">
        <f aca="true" t="shared" si="6" ref="N21:O23">N13+N17</f>
        <v>179031</v>
      </c>
      <c r="O21" s="29">
        <f t="shared" si="6"/>
        <v>176931</v>
      </c>
      <c r="P21" s="29">
        <f>O21/N21*100</f>
        <v>98.82701878445633</v>
      </c>
    </row>
    <row r="22" spans="1:16" ht="15" customHeight="1">
      <c r="A22" s="1" t="s">
        <v>51</v>
      </c>
      <c r="B22" s="29">
        <f t="shared" si="2"/>
        <v>93493</v>
      </c>
      <c r="C22" s="29">
        <f t="shared" si="2"/>
        <v>101579</v>
      </c>
      <c r="D22" s="29">
        <f>C22/B22*100</f>
        <v>108.64877584418085</v>
      </c>
      <c r="E22" s="53">
        <f t="shared" si="3"/>
        <v>52485</v>
      </c>
      <c r="F22" s="53">
        <f t="shared" si="3"/>
        <v>42468</v>
      </c>
      <c r="G22" s="29">
        <f>F22/E22*100</f>
        <v>80.91454701343241</v>
      </c>
      <c r="H22" s="29">
        <f t="shared" si="4"/>
        <v>23553</v>
      </c>
      <c r="I22" s="53">
        <f t="shared" si="4"/>
        <v>19294</v>
      </c>
      <c r="J22" s="29">
        <f>I22/H22*100</f>
        <v>81.9173778287267</v>
      </c>
      <c r="K22" s="29">
        <f t="shared" si="5"/>
        <v>9500</v>
      </c>
      <c r="L22" s="53">
        <f t="shared" si="5"/>
        <v>10072</v>
      </c>
      <c r="M22" s="29">
        <f>L22/K22*100</f>
        <v>106.02105263157895</v>
      </c>
      <c r="N22" s="29">
        <f t="shared" si="6"/>
        <v>179031</v>
      </c>
      <c r="O22" s="29">
        <f t="shared" si="6"/>
        <v>173413</v>
      </c>
      <c r="P22" s="29">
        <f>O22/N22*100</f>
        <v>96.86199596717887</v>
      </c>
    </row>
    <row r="23" spans="1:16" ht="15" customHeight="1">
      <c r="A23" s="1" t="s">
        <v>52</v>
      </c>
      <c r="B23" s="29">
        <f t="shared" si="2"/>
        <v>93493</v>
      </c>
      <c r="C23" s="29">
        <f t="shared" si="2"/>
        <v>101728</v>
      </c>
      <c r="D23" s="29">
        <f>C23/B23*100</f>
        <v>108.80814606441125</v>
      </c>
      <c r="E23" s="53">
        <f t="shared" si="3"/>
        <v>52485</v>
      </c>
      <c r="F23" s="53">
        <f>F15+F19</f>
        <v>43066</v>
      </c>
      <c r="G23" s="29">
        <f>F23/E23*100</f>
        <v>82.05392016766694</v>
      </c>
      <c r="H23" s="29">
        <f t="shared" si="4"/>
        <v>23553</v>
      </c>
      <c r="I23" s="53">
        <f t="shared" si="4"/>
        <v>19294</v>
      </c>
      <c r="J23" s="29">
        <f>I23/H23*100</f>
        <v>81.9173778287267</v>
      </c>
      <c r="K23" s="29">
        <f t="shared" si="5"/>
        <v>9500</v>
      </c>
      <c r="L23" s="53">
        <f t="shared" si="5"/>
        <v>10093</v>
      </c>
      <c r="M23" s="29">
        <f>L23/K23*100</f>
        <v>106.2421052631579</v>
      </c>
      <c r="N23" s="29">
        <f t="shared" si="6"/>
        <v>179031</v>
      </c>
      <c r="O23" s="29">
        <f>O15+O19</f>
        <v>174181</v>
      </c>
      <c r="P23" s="29">
        <f>O23/N23*100</f>
        <v>97.2909719545777</v>
      </c>
    </row>
    <row r="24" spans="1:16" ht="12.75">
      <c r="A24" s="6" t="s">
        <v>115</v>
      </c>
      <c r="B24" s="107"/>
      <c r="C24" s="107"/>
      <c r="D24" s="107"/>
      <c r="E24" s="147"/>
      <c r="F24" s="147"/>
      <c r="G24" s="107"/>
      <c r="H24" s="107"/>
      <c r="I24" s="147"/>
      <c r="J24" s="107"/>
      <c r="K24" s="107"/>
      <c r="L24" s="147"/>
      <c r="M24" s="107"/>
      <c r="N24" s="107"/>
      <c r="O24" s="107"/>
      <c r="P24" s="37"/>
    </row>
    <row r="25" spans="1:16" ht="15" customHeight="1">
      <c r="A25" s="43" t="s">
        <v>117</v>
      </c>
      <c r="B25" s="29">
        <v>5953</v>
      </c>
      <c r="C25" s="29">
        <v>11772</v>
      </c>
      <c r="D25" s="29">
        <f>C25/B25*100</f>
        <v>197.74903410045354</v>
      </c>
      <c r="E25" s="53">
        <v>15175</v>
      </c>
      <c r="F25" s="29">
        <v>20214</v>
      </c>
      <c r="G25" s="29">
        <f>F25/E25*100</f>
        <v>133.20593080724876</v>
      </c>
      <c r="H25" s="29">
        <v>10518</v>
      </c>
      <c r="I25" s="53">
        <v>2109</v>
      </c>
      <c r="J25" s="29">
        <f>I25/H25*100</f>
        <v>20.05134055904164</v>
      </c>
      <c r="K25" s="29">
        <v>8500</v>
      </c>
      <c r="L25" s="29">
        <v>5039</v>
      </c>
      <c r="M25" s="29">
        <f>L25/K25*100</f>
        <v>59.28235294117648</v>
      </c>
      <c r="N25" s="29">
        <f>B25+E25+H25+K25</f>
        <v>40146</v>
      </c>
      <c r="O25" s="29">
        <f>C25+F25+I25+L25</f>
        <v>39134</v>
      </c>
      <c r="P25" s="29">
        <f>O25/N25*100</f>
        <v>97.47920091665421</v>
      </c>
    </row>
    <row r="26" spans="1:16" ht="12.75">
      <c r="A26" s="106" t="s">
        <v>154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</row>
    <row r="27" spans="1:16" ht="15" customHeight="1">
      <c r="A27" s="97" t="s">
        <v>54</v>
      </c>
      <c r="B27" s="81">
        <f>B23+B25</f>
        <v>99446</v>
      </c>
      <c r="C27" s="81">
        <f aca="true" t="shared" si="7" ref="C27:O27">C23+C25</f>
        <v>113500</v>
      </c>
      <c r="D27" s="81">
        <f>C27/B27*100</f>
        <v>114.13229290268086</v>
      </c>
      <c r="E27" s="81">
        <f t="shared" si="7"/>
        <v>67660</v>
      </c>
      <c r="F27" s="81">
        <f t="shared" si="7"/>
        <v>63280</v>
      </c>
      <c r="G27" s="81">
        <f>F27/E27*100</f>
        <v>93.52645580845403</v>
      </c>
      <c r="H27" s="81">
        <f t="shared" si="7"/>
        <v>34071</v>
      </c>
      <c r="I27" s="81">
        <f t="shared" si="7"/>
        <v>21403</v>
      </c>
      <c r="J27" s="81">
        <f>I27/H27*100</f>
        <v>62.81881952393531</v>
      </c>
      <c r="K27" s="81">
        <f t="shared" si="7"/>
        <v>18000</v>
      </c>
      <c r="L27" s="81">
        <f t="shared" si="7"/>
        <v>15132</v>
      </c>
      <c r="M27" s="81">
        <f>L27/K27*100</f>
        <v>84.06666666666666</v>
      </c>
      <c r="N27" s="81">
        <f t="shared" si="7"/>
        <v>219177</v>
      </c>
      <c r="O27" s="81">
        <f t="shared" si="7"/>
        <v>213315</v>
      </c>
      <c r="P27" s="81">
        <f>O27/N27*100</f>
        <v>97.32544929440589</v>
      </c>
    </row>
  </sheetData>
  <sheetProtection/>
  <mergeCells count="11">
    <mergeCell ref="A1:D1"/>
    <mergeCell ref="A2:D2"/>
    <mergeCell ref="N9:P9"/>
    <mergeCell ref="A9:A10"/>
    <mergeCell ref="A5:P5"/>
    <mergeCell ref="B9:D9"/>
    <mergeCell ref="E9:G9"/>
    <mergeCell ref="H9:J9"/>
    <mergeCell ref="K9:M9"/>
    <mergeCell ref="O7:P7"/>
    <mergeCell ref="A4:P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1">
      <selection activeCell="O45" sqref="O45"/>
    </sheetView>
  </sheetViews>
  <sheetFormatPr defaultColWidth="9.140625" defaultRowHeight="12.75"/>
  <cols>
    <col min="1" max="1" width="14.57421875" style="0" customWidth="1"/>
    <col min="2" max="13" width="6.7109375" style="0" customWidth="1"/>
  </cols>
  <sheetData>
    <row r="1" spans="1:4" ht="12.75">
      <c r="A1" s="261" t="s">
        <v>13</v>
      </c>
      <c r="B1" s="261"/>
      <c r="C1" s="261"/>
      <c r="D1" s="261"/>
    </row>
    <row r="2" spans="1:4" ht="12.75">
      <c r="A2" s="261" t="s">
        <v>14</v>
      </c>
      <c r="B2" s="261"/>
      <c r="C2" s="261"/>
      <c r="D2" s="261"/>
    </row>
    <row r="3" spans="1:4" ht="12.75">
      <c r="A3" s="7"/>
      <c r="B3" s="7"/>
      <c r="C3" s="7"/>
      <c r="D3" s="7"/>
    </row>
    <row r="4" spans="1:13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2.75">
      <c r="A5" s="271" t="s">
        <v>327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8:13" ht="12.75">
      <c r="H6" s="33"/>
      <c r="I6" s="33"/>
      <c r="L6" s="358" t="s">
        <v>132</v>
      </c>
      <c r="M6" s="358"/>
    </row>
    <row r="7" spans="8:9" ht="12.75">
      <c r="H7" s="17"/>
      <c r="I7" s="17"/>
    </row>
    <row r="8" spans="1:15" ht="12.75">
      <c r="A8" s="184" t="s">
        <v>133</v>
      </c>
      <c r="B8" s="185" t="s">
        <v>84</v>
      </c>
      <c r="C8" s="185" t="s">
        <v>85</v>
      </c>
      <c r="D8" s="185" t="s">
        <v>86</v>
      </c>
      <c r="E8" s="185" t="s">
        <v>87</v>
      </c>
      <c r="F8" s="185" t="s">
        <v>88</v>
      </c>
      <c r="G8" s="185" t="s">
        <v>125</v>
      </c>
      <c r="H8" s="185" t="s">
        <v>126</v>
      </c>
      <c r="I8" s="185" t="s">
        <v>127</v>
      </c>
      <c r="J8" s="185" t="s">
        <v>128</v>
      </c>
      <c r="K8" s="185" t="s">
        <v>129</v>
      </c>
      <c r="L8" s="185" t="s">
        <v>130</v>
      </c>
      <c r="M8" s="185" t="s">
        <v>131</v>
      </c>
      <c r="O8" s="188"/>
    </row>
    <row r="9" spans="1:16" ht="12.75">
      <c r="A9" s="366" t="s">
        <v>48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8"/>
      <c r="O9" s="3"/>
      <c r="P9" s="3"/>
    </row>
    <row r="10" spans="1:17" ht="12.75">
      <c r="A10" s="186" t="s">
        <v>120</v>
      </c>
      <c r="B10" s="369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1"/>
      <c r="N10" s="145"/>
      <c r="O10" s="145"/>
      <c r="P10" s="145"/>
      <c r="Q10" s="145"/>
    </row>
    <row r="11" spans="1:17" ht="12.75">
      <c r="A11" s="1" t="s">
        <v>50</v>
      </c>
      <c r="B11" s="175">
        <v>4930</v>
      </c>
      <c r="C11" s="175">
        <v>8891</v>
      </c>
      <c r="D11" s="175">
        <v>8774</v>
      </c>
      <c r="E11" s="175">
        <v>8685</v>
      </c>
      <c r="F11" s="175">
        <v>8475</v>
      </c>
      <c r="G11" s="175">
        <v>9242</v>
      </c>
      <c r="H11" s="29">
        <v>7003</v>
      </c>
      <c r="I11" s="29">
        <v>10201</v>
      </c>
      <c r="J11" s="29">
        <v>10663</v>
      </c>
      <c r="K11" s="29">
        <v>12539</v>
      </c>
      <c r="L11" s="29">
        <v>11172</v>
      </c>
      <c r="M11" s="29">
        <v>10546</v>
      </c>
      <c r="N11" s="145"/>
      <c r="O11" s="145"/>
      <c r="P11" s="145"/>
      <c r="Q11" s="145"/>
    </row>
    <row r="12" spans="1:17" ht="12.75">
      <c r="A12" s="1" t="s">
        <v>51</v>
      </c>
      <c r="B12" s="175">
        <v>4791</v>
      </c>
      <c r="C12" s="175">
        <v>8453</v>
      </c>
      <c r="D12" s="175">
        <v>8551</v>
      </c>
      <c r="E12" s="175">
        <v>9114</v>
      </c>
      <c r="F12" s="175">
        <v>8260</v>
      </c>
      <c r="G12" s="175">
        <v>10560</v>
      </c>
      <c r="H12" s="29">
        <v>8150</v>
      </c>
      <c r="I12" s="29">
        <v>11003</v>
      </c>
      <c r="J12" s="29">
        <v>11292</v>
      </c>
      <c r="K12" s="29">
        <v>12398</v>
      </c>
      <c r="L12" s="29">
        <v>10348</v>
      </c>
      <c r="M12" s="29">
        <v>10485</v>
      </c>
      <c r="N12" s="145"/>
      <c r="O12" s="145"/>
      <c r="P12" s="145"/>
      <c r="Q12" s="145"/>
    </row>
    <row r="13" spans="1:13" ht="12.75">
      <c r="A13" s="10" t="s">
        <v>121</v>
      </c>
      <c r="B13" s="208">
        <v>5110</v>
      </c>
      <c r="C13" s="208">
        <v>8673</v>
      </c>
      <c r="D13" s="208">
        <v>8297</v>
      </c>
      <c r="E13" s="208">
        <v>9314</v>
      </c>
      <c r="F13" s="208">
        <v>8313</v>
      </c>
      <c r="G13" s="208">
        <v>10216</v>
      </c>
      <c r="H13" s="227">
        <v>8191</v>
      </c>
      <c r="I13" s="227">
        <v>10808</v>
      </c>
      <c r="J13" s="227">
        <v>11202</v>
      </c>
      <c r="K13" s="227">
        <v>12299</v>
      </c>
      <c r="L13" s="227">
        <v>10281</v>
      </c>
      <c r="M13" s="227">
        <v>10376</v>
      </c>
    </row>
    <row r="14" spans="1:13" ht="12.75">
      <c r="A14" s="4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10"/>
    </row>
    <row r="15" spans="1:13" ht="12.75">
      <c r="A15" s="186" t="s">
        <v>122</v>
      </c>
      <c r="B15" s="372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4"/>
    </row>
    <row r="16" spans="1:13" ht="12.75">
      <c r="A16" s="1" t="s">
        <v>123</v>
      </c>
      <c r="B16" s="175">
        <v>18600</v>
      </c>
      <c r="C16" s="175">
        <v>19038</v>
      </c>
      <c r="D16" s="175">
        <v>19261</v>
      </c>
      <c r="E16" s="175">
        <v>18826</v>
      </c>
      <c r="F16" s="175">
        <v>19041</v>
      </c>
      <c r="G16" s="175">
        <v>17777</v>
      </c>
      <c r="H16" s="29">
        <v>16630</v>
      </c>
      <c r="I16" s="29">
        <v>15828</v>
      </c>
      <c r="J16" s="29">
        <v>15199</v>
      </c>
      <c r="K16" s="29">
        <v>15340</v>
      </c>
      <c r="L16" s="29">
        <v>16164</v>
      </c>
      <c r="M16" s="29">
        <v>14241</v>
      </c>
    </row>
    <row r="17" spans="1:13" ht="12.75">
      <c r="A17" s="1" t="s">
        <v>124</v>
      </c>
      <c r="B17" s="175">
        <v>975</v>
      </c>
      <c r="C17" s="175">
        <v>755</v>
      </c>
      <c r="D17" s="175">
        <v>1009</v>
      </c>
      <c r="E17" s="175">
        <v>809</v>
      </c>
      <c r="F17" s="175">
        <v>756</v>
      </c>
      <c r="G17" s="175">
        <v>1046</v>
      </c>
      <c r="H17" s="29">
        <v>955</v>
      </c>
      <c r="I17" s="29">
        <v>1146</v>
      </c>
      <c r="J17" s="29">
        <v>1236</v>
      </c>
      <c r="K17" s="29">
        <v>1335</v>
      </c>
      <c r="L17" s="29">
        <v>1402</v>
      </c>
      <c r="M17" s="29">
        <v>1034</v>
      </c>
    </row>
    <row r="18" spans="1:13" ht="12.75">
      <c r="A18" s="366" t="s">
        <v>111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</row>
    <row r="19" spans="1:13" ht="12.75">
      <c r="A19" s="154" t="s">
        <v>120</v>
      </c>
      <c r="B19" s="360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2"/>
    </row>
    <row r="20" spans="1:13" ht="12.75">
      <c r="A20" s="1" t="s">
        <v>50</v>
      </c>
      <c r="B20" s="148">
        <v>2808</v>
      </c>
      <c r="C20" s="148">
        <v>4580</v>
      </c>
      <c r="D20" s="148">
        <v>3670</v>
      </c>
      <c r="E20" s="148">
        <v>4372</v>
      </c>
      <c r="F20" s="148">
        <v>4192</v>
      </c>
      <c r="G20" s="148">
        <v>4487</v>
      </c>
      <c r="H20" s="29">
        <v>5342</v>
      </c>
      <c r="I20" s="29">
        <v>7089</v>
      </c>
      <c r="J20" s="29">
        <v>8042</v>
      </c>
      <c r="K20" s="29">
        <v>7179</v>
      </c>
      <c r="L20" s="29">
        <v>6159</v>
      </c>
      <c r="M20" s="29">
        <v>5806</v>
      </c>
    </row>
    <row r="21" spans="1:13" ht="12.75">
      <c r="A21" s="1" t="s">
        <v>51</v>
      </c>
      <c r="B21" s="148">
        <v>2888</v>
      </c>
      <c r="C21" s="148">
        <v>4401</v>
      </c>
      <c r="D21" s="148">
        <v>3323</v>
      </c>
      <c r="E21" s="148">
        <v>4289</v>
      </c>
      <c r="F21" s="148">
        <v>4132</v>
      </c>
      <c r="G21" s="148">
        <v>5267</v>
      </c>
      <c r="H21" s="29">
        <v>5250</v>
      </c>
      <c r="I21" s="29">
        <v>6997</v>
      </c>
      <c r="J21" s="29">
        <v>7878</v>
      </c>
      <c r="K21" s="29">
        <v>6783</v>
      </c>
      <c r="L21" s="29">
        <v>5887</v>
      </c>
      <c r="M21" s="29">
        <v>5568</v>
      </c>
    </row>
    <row r="22" spans="1:13" ht="12.75">
      <c r="A22" s="10" t="s">
        <v>121</v>
      </c>
      <c r="B22" s="149">
        <v>3085</v>
      </c>
      <c r="C22" s="149">
        <v>4719</v>
      </c>
      <c r="D22" s="149">
        <v>3667</v>
      </c>
      <c r="E22" s="149">
        <v>4265</v>
      </c>
      <c r="F22" s="149">
        <v>4243</v>
      </c>
      <c r="G22" s="149">
        <v>5248</v>
      </c>
      <c r="H22" s="227">
        <v>5363</v>
      </c>
      <c r="I22" s="227">
        <v>7007</v>
      </c>
      <c r="J22" s="227">
        <v>7763</v>
      </c>
      <c r="K22" s="227">
        <v>7118</v>
      </c>
      <c r="L22" s="227">
        <v>5817</v>
      </c>
      <c r="M22" s="227">
        <v>4962</v>
      </c>
    </row>
    <row r="23" spans="1:13" ht="12.75">
      <c r="A23" s="4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</row>
    <row r="24" spans="1:13" ht="12.75">
      <c r="A24" s="186" t="s">
        <v>122</v>
      </c>
      <c r="B24" s="372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4"/>
    </row>
    <row r="25" spans="1:13" ht="12.75">
      <c r="A25" s="1" t="s">
        <v>123</v>
      </c>
      <c r="B25" s="148">
        <v>3914</v>
      </c>
      <c r="C25" s="148">
        <v>4093</v>
      </c>
      <c r="D25" s="148">
        <v>4440</v>
      </c>
      <c r="E25" s="148">
        <v>4492</v>
      </c>
      <c r="F25" s="148">
        <v>4535</v>
      </c>
      <c r="G25" s="148">
        <v>3987</v>
      </c>
      <c r="H25" s="29">
        <v>4079</v>
      </c>
      <c r="I25" s="29">
        <v>4171</v>
      </c>
      <c r="J25" s="29">
        <v>4335</v>
      </c>
      <c r="K25" s="29">
        <v>3774</v>
      </c>
      <c r="L25" s="29">
        <v>4046</v>
      </c>
      <c r="M25" s="29">
        <v>3996</v>
      </c>
    </row>
    <row r="26" spans="1:13" ht="12.75">
      <c r="A26" s="1" t="s">
        <v>124</v>
      </c>
      <c r="B26" s="148">
        <v>1244</v>
      </c>
      <c r="C26" s="148">
        <v>988</v>
      </c>
      <c r="D26" s="148">
        <v>646</v>
      </c>
      <c r="E26" s="148">
        <v>682</v>
      </c>
      <c r="F26" s="148">
        <v>564</v>
      </c>
      <c r="G26" s="148">
        <v>583</v>
      </c>
      <c r="H26" s="29">
        <v>470</v>
      </c>
      <c r="I26" s="29">
        <v>460</v>
      </c>
      <c r="J26" s="29">
        <v>575</v>
      </c>
      <c r="K26" s="29">
        <v>260</v>
      </c>
      <c r="L26" s="29">
        <v>330</v>
      </c>
      <c r="M26" s="29">
        <v>878</v>
      </c>
    </row>
    <row r="27" spans="1:13" ht="12.75">
      <c r="A27" s="366" t="s">
        <v>112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8"/>
    </row>
    <row r="28" spans="1:13" ht="12.75">
      <c r="A28" s="154" t="s">
        <v>120</v>
      </c>
      <c r="B28" s="360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2"/>
    </row>
    <row r="29" spans="1:13" ht="12.75">
      <c r="A29" s="1" t="s">
        <v>50</v>
      </c>
      <c r="B29" s="187">
        <v>1022</v>
      </c>
      <c r="C29" s="187">
        <v>951</v>
      </c>
      <c r="D29" s="187">
        <v>1697</v>
      </c>
      <c r="E29" s="187">
        <v>2730</v>
      </c>
      <c r="F29" s="187">
        <v>1490</v>
      </c>
      <c r="G29" s="187">
        <v>1108</v>
      </c>
      <c r="H29" s="29">
        <v>1827</v>
      </c>
      <c r="I29" s="29">
        <v>2127</v>
      </c>
      <c r="J29" s="29">
        <v>1695</v>
      </c>
      <c r="K29" s="29">
        <v>2049</v>
      </c>
      <c r="L29" s="29">
        <v>2323</v>
      </c>
      <c r="M29" s="29">
        <v>2542</v>
      </c>
    </row>
    <row r="30" spans="1:13" ht="12.75">
      <c r="A30" s="1" t="s">
        <v>51</v>
      </c>
      <c r="B30" s="175">
        <v>1233</v>
      </c>
      <c r="C30" s="175">
        <v>1382</v>
      </c>
      <c r="D30" s="175">
        <v>1333</v>
      </c>
      <c r="E30" s="175">
        <v>1743</v>
      </c>
      <c r="F30" s="175">
        <v>1321</v>
      </c>
      <c r="G30" s="175">
        <v>1844</v>
      </c>
      <c r="H30" s="29">
        <v>1788</v>
      </c>
      <c r="I30" s="29">
        <v>2126</v>
      </c>
      <c r="J30" s="29">
        <v>2025</v>
      </c>
      <c r="K30" s="29">
        <v>1898</v>
      </c>
      <c r="L30" s="29">
        <v>2111</v>
      </c>
      <c r="M30" s="29">
        <v>2771</v>
      </c>
    </row>
    <row r="31" spans="1:13" ht="12.75">
      <c r="A31" s="10" t="s">
        <v>121</v>
      </c>
      <c r="B31" s="187">
        <v>1233</v>
      </c>
      <c r="C31" s="187">
        <v>1382</v>
      </c>
      <c r="D31" s="187">
        <v>1333</v>
      </c>
      <c r="E31" s="187">
        <v>1743</v>
      </c>
      <c r="F31" s="187">
        <v>1321</v>
      </c>
      <c r="G31" s="187">
        <v>1844</v>
      </c>
      <c r="H31" s="29">
        <v>1788</v>
      </c>
      <c r="I31" s="29">
        <v>2126</v>
      </c>
      <c r="J31" s="29">
        <v>2025</v>
      </c>
      <c r="K31" s="29">
        <v>1898</v>
      </c>
      <c r="L31" s="29">
        <v>2111</v>
      </c>
      <c r="M31" s="29">
        <v>2771</v>
      </c>
    </row>
    <row r="32" spans="1:13" ht="12.75">
      <c r="A32" s="4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10"/>
    </row>
    <row r="33" spans="1:13" ht="12.75">
      <c r="A33" s="186" t="s">
        <v>122</v>
      </c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4"/>
    </row>
    <row r="34" spans="1:13" ht="12.75">
      <c r="A34" s="1" t="s">
        <v>123</v>
      </c>
      <c r="B34" s="175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</row>
    <row r="35" spans="1:13" ht="12.75">
      <c r="A35" s="1" t="s">
        <v>124</v>
      </c>
      <c r="B35" s="175">
        <v>0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</row>
    <row r="36" spans="1:13" ht="12.75">
      <c r="A36" s="366" t="s">
        <v>134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8"/>
    </row>
    <row r="37" spans="1:13" ht="12.75">
      <c r="A37" s="154" t="s">
        <v>120</v>
      </c>
      <c r="B37" s="360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2"/>
    </row>
    <row r="38" spans="1:13" ht="12.75">
      <c r="A38" s="1" t="s">
        <v>50</v>
      </c>
      <c r="B38" s="53">
        <v>850</v>
      </c>
      <c r="C38" s="53">
        <v>901</v>
      </c>
      <c r="D38" s="53">
        <v>842</v>
      </c>
      <c r="E38" s="53">
        <v>938</v>
      </c>
      <c r="F38" s="53">
        <v>921</v>
      </c>
      <c r="G38" s="53">
        <v>1231</v>
      </c>
      <c r="H38" s="29">
        <v>1936</v>
      </c>
      <c r="I38" s="29">
        <v>2449</v>
      </c>
      <c r="J38" s="29">
        <v>1934</v>
      </c>
      <c r="K38" s="29">
        <v>1693</v>
      </c>
      <c r="L38" s="29">
        <v>1041</v>
      </c>
      <c r="M38" s="29">
        <v>1133</v>
      </c>
    </row>
    <row r="39" spans="1:13" ht="12.75">
      <c r="A39" s="1" t="s">
        <v>51</v>
      </c>
      <c r="B39" s="53">
        <v>807</v>
      </c>
      <c r="C39" s="53">
        <v>782</v>
      </c>
      <c r="D39" s="53">
        <v>805</v>
      </c>
      <c r="E39" s="53">
        <v>883</v>
      </c>
      <c r="F39" s="53">
        <v>736</v>
      </c>
      <c r="G39" s="53">
        <v>1079</v>
      </c>
      <c r="H39" s="29">
        <v>2097</v>
      </c>
      <c r="I39" s="29">
        <v>2330</v>
      </c>
      <c r="J39" s="29">
        <v>1865</v>
      </c>
      <c r="K39" s="29">
        <v>1717</v>
      </c>
      <c r="L39" s="29">
        <v>1067</v>
      </c>
      <c r="M39" s="29">
        <v>942</v>
      </c>
    </row>
    <row r="40" spans="1:13" ht="12.75">
      <c r="A40" s="10" t="s">
        <v>121</v>
      </c>
      <c r="B40" s="53">
        <v>808</v>
      </c>
      <c r="C40" s="53">
        <v>782</v>
      </c>
      <c r="D40" s="53">
        <v>805</v>
      </c>
      <c r="E40" s="53">
        <v>883</v>
      </c>
      <c r="F40" s="53">
        <v>736</v>
      </c>
      <c r="G40" s="53">
        <v>1079</v>
      </c>
      <c r="H40" s="227">
        <v>2002</v>
      </c>
      <c r="I40" s="227">
        <v>2373</v>
      </c>
      <c r="J40" s="227">
        <v>1942</v>
      </c>
      <c r="K40" s="227">
        <v>1717</v>
      </c>
      <c r="L40" s="227">
        <v>1028</v>
      </c>
      <c r="M40" s="227">
        <v>977</v>
      </c>
    </row>
    <row r="41" spans="1:13" ht="12.75">
      <c r="A41" s="4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10"/>
    </row>
    <row r="42" spans="1:13" ht="12.75">
      <c r="A42" s="186" t="s">
        <v>122</v>
      </c>
      <c r="B42" s="372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4"/>
    </row>
    <row r="43" spans="1:13" ht="12.75">
      <c r="A43" s="1" t="s">
        <v>123</v>
      </c>
      <c r="B43" s="53">
        <v>3125</v>
      </c>
      <c r="C43" s="53">
        <v>3244</v>
      </c>
      <c r="D43" s="53">
        <v>3281</v>
      </c>
      <c r="E43" s="53">
        <v>3336</v>
      </c>
      <c r="F43" s="53">
        <v>3521</v>
      </c>
      <c r="G43" s="53">
        <v>3523</v>
      </c>
      <c r="H43" s="29">
        <v>3362</v>
      </c>
      <c r="I43" s="29">
        <v>3481</v>
      </c>
      <c r="J43" s="29">
        <v>3550</v>
      </c>
      <c r="K43" s="29">
        <v>3526</v>
      </c>
      <c r="L43" s="29">
        <v>3500</v>
      </c>
      <c r="M43" s="29">
        <v>3293</v>
      </c>
    </row>
    <row r="44" spans="1:13" ht="12.75">
      <c r="A44" s="1" t="s">
        <v>124</v>
      </c>
      <c r="B44" s="53">
        <v>33</v>
      </c>
      <c r="C44" s="53">
        <v>33</v>
      </c>
      <c r="D44" s="53">
        <v>33</v>
      </c>
      <c r="E44" s="53">
        <v>33</v>
      </c>
      <c r="F44" s="53">
        <v>33</v>
      </c>
      <c r="G44" s="53">
        <v>33</v>
      </c>
      <c r="H44" s="29">
        <v>128</v>
      </c>
      <c r="I44" s="29">
        <v>85</v>
      </c>
      <c r="J44" s="29">
        <v>8</v>
      </c>
      <c r="K44" s="29">
        <v>8</v>
      </c>
      <c r="L44" s="29">
        <v>47</v>
      </c>
      <c r="M44" s="29">
        <v>11</v>
      </c>
    </row>
    <row r="45" spans="1:13" ht="12.75">
      <c r="A45" s="366" t="s">
        <v>135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8"/>
    </row>
    <row r="46" spans="1:13" ht="12.75">
      <c r="A46" s="154" t="s">
        <v>120</v>
      </c>
      <c r="B46" s="360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2"/>
    </row>
    <row r="47" spans="1:13" ht="12.75">
      <c r="A47" s="1" t="s">
        <v>50</v>
      </c>
      <c r="B47" s="29">
        <f>B11+B20+B29+B38</f>
        <v>9610</v>
      </c>
      <c r="C47" s="29">
        <f aca="true" t="shared" si="0" ref="C47:M47">C11+C20+C29+C38</f>
        <v>15323</v>
      </c>
      <c r="D47" s="29">
        <f t="shared" si="0"/>
        <v>14983</v>
      </c>
      <c r="E47" s="29">
        <f t="shared" si="0"/>
        <v>16725</v>
      </c>
      <c r="F47" s="29">
        <f t="shared" si="0"/>
        <v>15078</v>
      </c>
      <c r="G47" s="29">
        <f t="shared" si="0"/>
        <v>16068</v>
      </c>
      <c r="H47" s="29">
        <f t="shared" si="0"/>
        <v>16108</v>
      </c>
      <c r="I47" s="29">
        <f t="shared" si="0"/>
        <v>21866</v>
      </c>
      <c r="J47" s="29">
        <f t="shared" si="0"/>
        <v>22334</v>
      </c>
      <c r="K47" s="29">
        <f t="shared" si="0"/>
        <v>23460</v>
      </c>
      <c r="L47" s="29">
        <f t="shared" si="0"/>
        <v>20695</v>
      </c>
      <c r="M47" s="29">
        <f t="shared" si="0"/>
        <v>20027</v>
      </c>
    </row>
    <row r="48" spans="1:13" ht="12.75">
      <c r="A48" s="1" t="s">
        <v>51</v>
      </c>
      <c r="B48" s="29">
        <f aca="true" t="shared" si="1" ref="B48:M49">B12+B21+B30+B39</f>
        <v>9719</v>
      </c>
      <c r="C48" s="29">
        <f t="shared" si="1"/>
        <v>15018</v>
      </c>
      <c r="D48" s="29">
        <f t="shared" si="1"/>
        <v>14012</v>
      </c>
      <c r="E48" s="29">
        <f t="shared" si="1"/>
        <v>16029</v>
      </c>
      <c r="F48" s="29">
        <f t="shared" si="1"/>
        <v>14449</v>
      </c>
      <c r="G48" s="29">
        <f t="shared" si="1"/>
        <v>18750</v>
      </c>
      <c r="H48" s="29">
        <f t="shared" si="1"/>
        <v>17285</v>
      </c>
      <c r="I48" s="29">
        <f t="shared" si="1"/>
        <v>22456</v>
      </c>
      <c r="J48" s="29">
        <f t="shared" si="1"/>
        <v>23060</v>
      </c>
      <c r="K48" s="29">
        <f t="shared" si="1"/>
        <v>22796</v>
      </c>
      <c r="L48" s="29">
        <f t="shared" si="1"/>
        <v>19413</v>
      </c>
      <c r="M48" s="29">
        <f t="shared" si="1"/>
        <v>19766</v>
      </c>
    </row>
    <row r="49" spans="1:13" ht="12.75">
      <c r="A49" s="10" t="s">
        <v>121</v>
      </c>
      <c r="B49" s="29">
        <f t="shared" si="1"/>
        <v>10236</v>
      </c>
      <c r="C49" s="29">
        <f t="shared" si="1"/>
        <v>15556</v>
      </c>
      <c r="D49" s="29">
        <f t="shared" si="1"/>
        <v>14102</v>
      </c>
      <c r="E49" s="29">
        <f t="shared" si="1"/>
        <v>16205</v>
      </c>
      <c r="F49" s="29">
        <f t="shared" si="1"/>
        <v>14613</v>
      </c>
      <c r="G49" s="29">
        <f t="shared" si="1"/>
        <v>18387</v>
      </c>
      <c r="H49" s="29">
        <f t="shared" si="1"/>
        <v>17344</v>
      </c>
      <c r="I49" s="29">
        <f t="shared" si="1"/>
        <v>22314</v>
      </c>
      <c r="J49" s="29">
        <f t="shared" si="1"/>
        <v>22932</v>
      </c>
      <c r="K49" s="29">
        <f t="shared" si="1"/>
        <v>23032</v>
      </c>
      <c r="L49" s="29">
        <f t="shared" si="1"/>
        <v>19237</v>
      </c>
      <c r="M49" s="29">
        <f t="shared" si="1"/>
        <v>19086</v>
      </c>
    </row>
    <row r="50" spans="1:13" ht="12.75">
      <c r="A50" s="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9"/>
    </row>
    <row r="51" spans="1:13" ht="12.75">
      <c r="A51" s="186" t="s">
        <v>122</v>
      </c>
      <c r="B51" s="363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5"/>
    </row>
    <row r="52" spans="1:13" ht="12.75">
      <c r="A52" s="1" t="s">
        <v>123</v>
      </c>
      <c r="B52" s="29">
        <f>B16+B25+B34+B43</f>
        <v>25639</v>
      </c>
      <c r="C52" s="29">
        <f aca="true" t="shared" si="2" ref="C52:M52">C16+C25+C34+C43</f>
        <v>26375</v>
      </c>
      <c r="D52" s="29">
        <f t="shared" si="2"/>
        <v>26982</v>
      </c>
      <c r="E52" s="29">
        <f t="shared" si="2"/>
        <v>26654</v>
      </c>
      <c r="F52" s="29">
        <f t="shared" si="2"/>
        <v>27097</v>
      </c>
      <c r="G52" s="29">
        <f t="shared" si="2"/>
        <v>25287</v>
      </c>
      <c r="H52" s="29">
        <f t="shared" si="2"/>
        <v>24071</v>
      </c>
      <c r="I52" s="29">
        <f t="shared" si="2"/>
        <v>23480</v>
      </c>
      <c r="J52" s="29">
        <f t="shared" si="2"/>
        <v>23084</v>
      </c>
      <c r="K52" s="29">
        <f t="shared" si="2"/>
        <v>22640</v>
      </c>
      <c r="L52" s="29">
        <f t="shared" si="2"/>
        <v>23710</v>
      </c>
      <c r="M52" s="29">
        <f t="shared" si="2"/>
        <v>21530</v>
      </c>
    </row>
    <row r="53" spans="1:13" ht="12.75">
      <c r="A53" s="1" t="s">
        <v>124</v>
      </c>
      <c r="B53" s="29">
        <f>B17+B26+B35+B44</f>
        <v>2252</v>
      </c>
      <c r="C53" s="29">
        <f aca="true" t="shared" si="3" ref="C53:M53">C17+C26+C35+C44</f>
        <v>1776</v>
      </c>
      <c r="D53" s="29">
        <f t="shared" si="3"/>
        <v>1688</v>
      </c>
      <c r="E53" s="29">
        <f t="shared" si="3"/>
        <v>1524</v>
      </c>
      <c r="F53" s="29">
        <f t="shared" si="3"/>
        <v>1353</v>
      </c>
      <c r="G53" s="29">
        <f t="shared" si="3"/>
        <v>1662</v>
      </c>
      <c r="H53" s="29">
        <f t="shared" si="3"/>
        <v>1553</v>
      </c>
      <c r="I53" s="29">
        <f t="shared" si="3"/>
        <v>1691</v>
      </c>
      <c r="J53" s="29">
        <f t="shared" si="3"/>
        <v>1819</v>
      </c>
      <c r="K53" s="29">
        <f t="shared" si="3"/>
        <v>1603</v>
      </c>
      <c r="L53" s="29">
        <f t="shared" si="3"/>
        <v>1779</v>
      </c>
      <c r="M53" s="29">
        <f t="shared" si="3"/>
        <v>1923</v>
      </c>
    </row>
  </sheetData>
  <sheetProtection/>
  <mergeCells count="20">
    <mergeCell ref="A1:D1"/>
    <mergeCell ref="A2:D2"/>
    <mergeCell ref="A4:M4"/>
    <mergeCell ref="A5:M5"/>
    <mergeCell ref="B42:M42"/>
    <mergeCell ref="A9:M9"/>
    <mergeCell ref="A18:M18"/>
    <mergeCell ref="A27:M27"/>
    <mergeCell ref="A36:M36"/>
    <mergeCell ref="B37:M37"/>
    <mergeCell ref="L6:M6"/>
    <mergeCell ref="B46:M46"/>
    <mergeCell ref="B51:M51"/>
    <mergeCell ref="A45:M45"/>
    <mergeCell ref="B10:M10"/>
    <mergeCell ref="B19:M19"/>
    <mergeCell ref="B15:M15"/>
    <mergeCell ref="B24:M24"/>
    <mergeCell ref="B28:M28"/>
    <mergeCell ref="B33:M33"/>
  </mergeCells>
  <printOptions horizontalCentered="1"/>
  <pageMargins left="0.5511811023622047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6.421875" style="0" customWidth="1"/>
    <col min="4" max="10" width="6.28125" style="0" customWidth="1"/>
    <col min="11" max="11" width="7.8515625" style="0" customWidth="1"/>
  </cols>
  <sheetData>
    <row r="1" spans="1:4" ht="12.75">
      <c r="A1" s="261" t="s">
        <v>13</v>
      </c>
      <c r="B1" s="261"/>
      <c r="C1" s="261"/>
      <c r="D1" s="261"/>
    </row>
    <row r="2" spans="1:4" ht="12.75">
      <c r="A2" s="261" t="s">
        <v>14</v>
      </c>
      <c r="B2" s="261"/>
      <c r="C2" s="261"/>
      <c r="D2" s="261"/>
    </row>
    <row r="4" spans="1:11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2.75">
      <c r="A5" s="271" t="s">
        <v>328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12.75">
      <c r="A6" s="271" t="s">
        <v>329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8:11" ht="12.75">
      <c r="H8" s="3"/>
      <c r="J8" s="272" t="s">
        <v>256</v>
      </c>
      <c r="K8" s="272"/>
    </row>
    <row r="10" spans="1:11" ht="13.5" customHeight="1">
      <c r="A10" s="265" t="s">
        <v>70</v>
      </c>
      <c r="B10" s="265" t="s">
        <v>71</v>
      </c>
      <c r="C10" s="268" t="s">
        <v>72</v>
      </c>
      <c r="D10" s="269"/>
      <c r="E10" s="269"/>
      <c r="F10" s="269"/>
      <c r="G10" s="269"/>
      <c r="H10" s="269"/>
      <c r="I10" s="269"/>
      <c r="J10" s="269"/>
      <c r="K10" s="270"/>
    </row>
    <row r="11" spans="1:11" ht="13.5" customHeight="1">
      <c r="A11" s="266"/>
      <c r="B11" s="266"/>
      <c r="C11" s="87" t="s">
        <v>257</v>
      </c>
      <c r="D11" s="87" t="s">
        <v>73</v>
      </c>
      <c r="E11" s="87" t="s">
        <v>74</v>
      </c>
      <c r="F11" s="87" t="s">
        <v>75</v>
      </c>
      <c r="G11" s="87" t="s">
        <v>76</v>
      </c>
      <c r="H11" s="87" t="s">
        <v>77</v>
      </c>
      <c r="I11" s="87" t="s">
        <v>78</v>
      </c>
      <c r="J11" s="87" t="s">
        <v>79</v>
      </c>
      <c r="K11" s="98" t="s">
        <v>2</v>
      </c>
    </row>
    <row r="12" spans="1:11" ht="15" customHeight="1">
      <c r="A12" s="12">
        <v>1</v>
      </c>
      <c r="B12" s="9" t="s">
        <v>7</v>
      </c>
      <c r="C12" s="41">
        <v>1</v>
      </c>
      <c r="D12" s="41">
        <v>1</v>
      </c>
      <c r="E12" s="41">
        <v>0</v>
      </c>
      <c r="F12" s="41">
        <v>33</v>
      </c>
      <c r="G12" s="41">
        <v>0</v>
      </c>
      <c r="H12" s="41">
        <v>31</v>
      </c>
      <c r="I12" s="41">
        <v>1</v>
      </c>
      <c r="J12" s="41">
        <v>9</v>
      </c>
      <c r="K12" s="61">
        <f>SUM(C12:J12)</f>
        <v>76</v>
      </c>
    </row>
    <row r="13" spans="1:11" ht="15" customHeight="1">
      <c r="A13" s="12">
        <v>2</v>
      </c>
      <c r="B13" s="9" t="s">
        <v>8</v>
      </c>
      <c r="C13" s="41">
        <v>0</v>
      </c>
      <c r="D13" s="41">
        <v>2</v>
      </c>
      <c r="E13" s="41">
        <v>0</v>
      </c>
      <c r="F13" s="41">
        <v>23</v>
      </c>
      <c r="G13" s="41">
        <v>0</v>
      </c>
      <c r="H13" s="41">
        <v>18</v>
      </c>
      <c r="I13" s="41">
        <v>2</v>
      </c>
      <c r="J13" s="41">
        <v>20</v>
      </c>
      <c r="K13" s="61">
        <f>SUM(C13:J13)</f>
        <v>65</v>
      </c>
    </row>
    <row r="14" spans="1:11" ht="15" customHeight="1">
      <c r="A14" s="12">
        <v>3</v>
      </c>
      <c r="B14" s="9" t="s">
        <v>9</v>
      </c>
      <c r="C14" s="41">
        <v>0</v>
      </c>
      <c r="D14" s="41">
        <v>2</v>
      </c>
      <c r="E14" s="41">
        <v>0</v>
      </c>
      <c r="F14" s="41">
        <v>33</v>
      </c>
      <c r="G14" s="41">
        <v>0</v>
      </c>
      <c r="H14" s="41">
        <v>25</v>
      </c>
      <c r="I14" s="41">
        <v>0</v>
      </c>
      <c r="J14" s="41">
        <v>16</v>
      </c>
      <c r="K14" s="61">
        <f>SUM(C14:J14)</f>
        <v>76</v>
      </c>
    </row>
    <row r="15" spans="1:11" ht="15" customHeight="1">
      <c r="A15" s="12">
        <v>4</v>
      </c>
      <c r="B15" s="9" t="s">
        <v>259</v>
      </c>
      <c r="C15" s="41">
        <v>0</v>
      </c>
      <c r="D15" s="41">
        <v>1</v>
      </c>
      <c r="E15" s="41">
        <v>0</v>
      </c>
      <c r="F15" s="41">
        <v>9</v>
      </c>
      <c r="G15" s="41">
        <v>1</v>
      </c>
      <c r="H15" s="41">
        <v>19</v>
      </c>
      <c r="I15" s="41">
        <v>0</v>
      </c>
      <c r="J15" s="41">
        <v>6</v>
      </c>
      <c r="K15" s="61">
        <f>SUM(C15:J15)</f>
        <v>36</v>
      </c>
    </row>
    <row r="16" spans="1:11" ht="15" customHeight="1">
      <c r="A16" s="12">
        <v>5</v>
      </c>
      <c r="B16" s="9" t="s">
        <v>80</v>
      </c>
      <c r="C16" s="41">
        <v>4</v>
      </c>
      <c r="D16" s="41">
        <v>9</v>
      </c>
      <c r="E16" s="41">
        <v>1</v>
      </c>
      <c r="F16" s="41">
        <v>9</v>
      </c>
      <c r="G16" s="41">
        <v>0</v>
      </c>
      <c r="H16" s="41">
        <v>3</v>
      </c>
      <c r="I16" s="41">
        <v>0</v>
      </c>
      <c r="J16" s="41">
        <v>0</v>
      </c>
      <c r="K16" s="62">
        <f>SUM(C16:J16)</f>
        <v>26</v>
      </c>
    </row>
    <row r="17" spans="1:11" ht="15" customHeight="1">
      <c r="A17" s="99" t="s">
        <v>84</v>
      </c>
      <c r="B17" s="100" t="s">
        <v>44</v>
      </c>
      <c r="C17" s="101">
        <f aca="true" t="shared" si="0" ref="C17:K17">SUM(C12:C16)</f>
        <v>5</v>
      </c>
      <c r="D17" s="101">
        <f t="shared" si="0"/>
        <v>15</v>
      </c>
      <c r="E17" s="101">
        <f t="shared" si="0"/>
        <v>1</v>
      </c>
      <c r="F17" s="101">
        <f t="shared" si="0"/>
        <v>107</v>
      </c>
      <c r="G17" s="101">
        <f t="shared" si="0"/>
        <v>1</v>
      </c>
      <c r="H17" s="101">
        <f t="shared" si="0"/>
        <v>96</v>
      </c>
      <c r="I17" s="101">
        <f t="shared" si="0"/>
        <v>3</v>
      </c>
      <c r="J17" s="101">
        <f t="shared" si="0"/>
        <v>51</v>
      </c>
      <c r="K17" s="101">
        <f t="shared" si="0"/>
        <v>279</v>
      </c>
    </row>
    <row r="18" spans="1:11" ht="12.75">
      <c r="A18" s="14"/>
      <c r="B18" s="16"/>
      <c r="C18" s="42"/>
      <c r="D18" s="27"/>
      <c r="E18" s="27"/>
      <c r="F18" s="27"/>
      <c r="G18" s="27"/>
      <c r="H18" s="27"/>
      <c r="I18" s="27"/>
      <c r="J18" s="27"/>
      <c r="K18" s="37"/>
    </row>
    <row r="19" spans="1:11" ht="15" customHeight="1">
      <c r="A19" s="12">
        <v>1</v>
      </c>
      <c r="B19" s="1" t="s">
        <v>60</v>
      </c>
      <c r="C19" s="177">
        <v>0</v>
      </c>
      <c r="D19" s="177">
        <v>2</v>
      </c>
      <c r="E19" s="177">
        <v>0</v>
      </c>
      <c r="F19" s="177">
        <v>26</v>
      </c>
      <c r="G19" s="177">
        <v>0</v>
      </c>
      <c r="H19" s="177">
        <v>34</v>
      </c>
      <c r="I19" s="177">
        <v>0</v>
      </c>
      <c r="J19" s="177">
        <v>6</v>
      </c>
      <c r="K19" s="61">
        <f>SUM(C19:J19)</f>
        <v>68</v>
      </c>
    </row>
    <row r="20" spans="1:11" ht="15" customHeight="1">
      <c r="A20" s="12">
        <v>2</v>
      </c>
      <c r="B20" s="1" t="s">
        <v>61</v>
      </c>
      <c r="C20" s="177">
        <v>0</v>
      </c>
      <c r="D20" s="177">
        <v>4</v>
      </c>
      <c r="E20" s="177">
        <v>0</v>
      </c>
      <c r="F20" s="177">
        <v>46</v>
      </c>
      <c r="G20" s="177">
        <v>0</v>
      </c>
      <c r="H20" s="177">
        <v>0</v>
      </c>
      <c r="I20" s="177">
        <v>0</v>
      </c>
      <c r="J20" s="177">
        <v>4</v>
      </c>
      <c r="K20" s="61">
        <f>SUM(C20:J20)</f>
        <v>54</v>
      </c>
    </row>
    <row r="21" spans="1:11" ht="15" customHeight="1">
      <c r="A21" s="12">
        <v>3</v>
      </c>
      <c r="B21" s="1" t="s">
        <v>80</v>
      </c>
      <c r="C21" s="177">
        <v>2</v>
      </c>
      <c r="D21" s="177">
        <v>6</v>
      </c>
      <c r="E21" s="177">
        <v>0</v>
      </c>
      <c r="F21" s="177">
        <v>7</v>
      </c>
      <c r="G21" s="177">
        <v>0</v>
      </c>
      <c r="H21" s="177">
        <v>1</v>
      </c>
      <c r="I21" s="177">
        <v>0</v>
      </c>
      <c r="J21" s="177">
        <v>0</v>
      </c>
      <c r="K21" s="61">
        <f>SUM(C21:J21)</f>
        <v>16</v>
      </c>
    </row>
    <row r="22" spans="1:11" ht="15" customHeight="1">
      <c r="A22" s="99" t="s">
        <v>85</v>
      </c>
      <c r="B22" s="69" t="s">
        <v>45</v>
      </c>
      <c r="C22" s="101">
        <f aca="true" t="shared" si="1" ref="C22:J22">SUM(C19:C21)</f>
        <v>2</v>
      </c>
      <c r="D22" s="101">
        <f t="shared" si="1"/>
        <v>12</v>
      </c>
      <c r="E22" s="101">
        <f t="shared" si="1"/>
        <v>0</v>
      </c>
      <c r="F22" s="101">
        <f t="shared" si="1"/>
        <v>79</v>
      </c>
      <c r="G22" s="101">
        <f t="shared" si="1"/>
        <v>0</v>
      </c>
      <c r="H22" s="101">
        <f t="shared" si="1"/>
        <v>35</v>
      </c>
      <c r="I22" s="101">
        <f t="shared" si="1"/>
        <v>0</v>
      </c>
      <c r="J22" s="101">
        <f t="shared" si="1"/>
        <v>10</v>
      </c>
      <c r="K22" s="101">
        <f>SUM(K19:K21)</f>
        <v>138</v>
      </c>
    </row>
    <row r="23" spans="1:11" ht="12.75">
      <c r="A23" s="14"/>
      <c r="B23" s="16"/>
      <c r="C23" s="42"/>
      <c r="D23" s="27"/>
      <c r="E23" s="27"/>
      <c r="F23" s="27"/>
      <c r="G23" s="27"/>
      <c r="H23" s="27"/>
      <c r="I23" s="27"/>
      <c r="J23" s="27"/>
      <c r="K23" s="37"/>
    </row>
    <row r="24" spans="1:11" ht="15" customHeight="1">
      <c r="A24" s="12">
        <v>1</v>
      </c>
      <c r="B24" s="1" t="s">
        <v>62</v>
      </c>
      <c r="C24" s="177">
        <v>0</v>
      </c>
      <c r="D24" s="177">
        <v>0</v>
      </c>
      <c r="E24" s="177">
        <v>0</v>
      </c>
      <c r="F24" s="177">
        <v>10</v>
      </c>
      <c r="G24" s="177">
        <v>0</v>
      </c>
      <c r="H24" s="177">
        <v>0</v>
      </c>
      <c r="I24" s="177">
        <v>1</v>
      </c>
      <c r="J24" s="177">
        <v>0</v>
      </c>
      <c r="K24" s="213">
        <f>SUM(C24:J24)</f>
        <v>11</v>
      </c>
    </row>
    <row r="25" spans="1:11" ht="15" customHeight="1">
      <c r="A25" s="12">
        <v>2</v>
      </c>
      <c r="B25" s="1" t="s">
        <v>63</v>
      </c>
      <c r="C25" s="177">
        <v>0</v>
      </c>
      <c r="D25" s="177">
        <v>1</v>
      </c>
      <c r="E25" s="177">
        <v>0</v>
      </c>
      <c r="F25" s="177">
        <v>9</v>
      </c>
      <c r="G25" s="177">
        <v>0</v>
      </c>
      <c r="H25" s="177">
        <v>0</v>
      </c>
      <c r="I25" s="177">
        <v>1</v>
      </c>
      <c r="J25" s="177"/>
      <c r="K25" s="213">
        <f>SUM(C25:J25)</f>
        <v>11</v>
      </c>
    </row>
    <row r="26" spans="1:11" ht="15" customHeight="1">
      <c r="A26" s="12">
        <v>3</v>
      </c>
      <c r="B26" s="1" t="s">
        <v>80</v>
      </c>
      <c r="C26" s="177">
        <v>4</v>
      </c>
      <c r="D26" s="177">
        <v>4</v>
      </c>
      <c r="E26" s="177">
        <v>1</v>
      </c>
      <c r="F26" s="177">
        <v>3</v>
      </c>
      <c r="G26" s="177">
        <v>0</v>
      </c>
      <c r="H26" s="177">
        <v>0</v>
      </c>
      <c r="I26" s="177">
        <v>0</v>
      </c>
      <c r="J26" s="177">
        <v>0</v>
      </c>
      <c r="K26" s="213">
        <f>SUM(C26:J26)</f>
        <v>12</v>
      </c>
    </row>
    <row r="27" spans="1:11" ht="15" customHeight="1">
      <c r="A27" s="99" t="s">
        <v>86</v>
      </c>
      <c r="B27" s="69" t="s">
        <v>46</v>
      </c>
      <c r="C27" s="101">
        <f>SUM(C24:C26)</f>
        <v>4</v>
      </c>
      <c r="D27" s="101">
        <f aca="true" t="shared" si="2" ref="D27:K27">SUM(D24:D26)</f>
        <v>5</v>
      </c>
      <c r="E27" s="101">
        <f t="shared" si="2"/>
        <v>1</v>
      </c>
      <c r="F27" s="101">
        <f t="shared" si="2"/>
        <v>22</v>
      </c>
      <c r="G27" s="101">
        <f t="shared" si="2"/>
        <v>0</v>
      </c>
      <c r="H27" s="101">
        <f t="shared" si="2"/>
        <v>0</v>
      </c>
      <c r="I27" s="101">
        <f t="shared" si="2"/>
        <v>2</v>
      </c>
      <c r="J27" s="101">
        <f t="shared" si="2"/>
        <v>0</v>
      </c>
      <c r="K27" s="101">
        <f t="shared" si="2"/>
        <v>34</v>
      </c>
    </row>
    <row r="28" spans="1:11" ht="12.75">
      <c r="A28" s="14"/>
      <c r="B28" s="16"/>
      <c r="C28" s="42"/>
      <c r="D28" s="27"/>
      <c r="E28" s="27"/>
      <c r="F28" s="27"/>
      <c r="G28" s="27"/>
      <c r="H28" s="27"/>
      <c r="I28" s="27"/>
      <c r="J28" s="27"/>
      <c r="K28" s="37"/>
    </row>
    <row r="29" spans="1:11" ht="15" customHeight="1">
      <c r="A29" s="12">
        <v>1</v>
      </c>
      <c r="B29" s="1" t="s">
        <v>81</v>
      </c>
      <c r="C29" s="41">
        <v>0</v>
      </c>
      <c r="D29" s="41">
        <v>2</v>
      </c>
      <c r="E29" s="41">
        <v>0</v>
      </c>
      <c r="F29" s="41">
        <v>6</v>
      </c>
      <c r="G29" s="41">
        <v>0</v>
      </c>
      <c r="H29" s="41">
        <v>7</v>
      </c>
      <c r="I29" s="41">
        <v>2</v>
      </c>
      <c r="J29" s="41">
        <v>0</v>
      </c>
      <c r="K29" s="61">
        <f>SUM(C29:J29)</f>
        <v>17</v>
      </c>
    </row>
    <row r="30" spans="1:11" ht="15" customHeight="1">
      <c r="A30" s="12">
        <v>2</v>
      </c>
      <c r="B30" s="1" t="s">
        <v>82</v>
      </c>
      <c r="C30" s="41">
        <v>0</v>
      </c>
      <c r="D30" s="41">
        <v>1</v>
      </c>
      <c r="E30" s="41">
        <v>0</v>
      </c>
      <c r="F30" s="41">
        <v>3</v>
      </c>
      <c r="G30" s="41">
        <v>0</v>
      </c>
      <c r="H30" s="41">
        <v>5</v>
      </c>
      <c r="I30" s="41">
        <v>0</v>
      </c>
      <c r="J30" s="41">
        <v>0</v>
      </c>
      <c r="K30" s="61">
        <f>SUM(C30:J30)</f>
        <v>9</v>
      </c>
    </row>
    <row r="31" spans="1:11" ht="15" customHeight="1">
      <c r="A31" s="12">
        <v>3</v>
      </c>
      <c r="B31" s="1" t="s">
        <v>80</v>
      </c>
      <c r="C31" s="41">
        <v>1</v>
      </c>
      <c r="D31" s="41">
        <v>4</v>
      </c>
      <c r="E31" s="41">
        <v>0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61">
        <f>SUM(C31:J31)</f>
        <v>8</v>
      </c>
    </row>
    <row r="32" spans="1:11" ht="15" customHeight="1">
      <c r="A32" s="99" t="s">
        <v>87</v>
      </c>
      <c r="B32" s="69" t="s">
        <v>47</v>
      </c>
      <c r="C32" s="101">
        <f>SUM(C29:C31)</f>
        <v>1</v>
      </c>
      <c r="D32" s="101">
        <f aca="true" t="shared" si="3" ref="D32:J32">SUM(D29:D31)</f>
        <v>7</v>
      </c>
      <c r="E32" s="101">
        <f t="shared" si="3"/>
        <v>0</v>
      </c>
      <c r="F32" s="101">
        <f t="shared" si="3"/>
        <v>12</v>
      </c>
      <c r="G32" s="101">
        <f t="shared" si="3"/>
        <v>0</v>
      </c>
      <c r="H32" s="101">
        <f t="shared" si="3"/>
        <v>12</v>
      </c>
      <c r="I32" s="101">
        <f t="shared" si="3"/>
        <v>2</v>
      </c>
      <c r="J32" s="101">
        <f t="shared" si="3"/>
        <v>0</v>
      </c>
      <c r="K32" s="101">
        <f>SUM(C32:J32)</f>
        <v>34</v>
      </c>
    </row>
    <row r="33" spans="1:11" ht="12.75">
      <c r="A33" s="14"/>
      <c r="B33" s="16"/>
      <c r="C33" s="27"/>
      <c r="D33" s="27"/>
      <c r="E33" s="27"/>
      <c r="F33" s="27"/>
      <c r="G33" s="27"/>
      <c r="H33" s="27"/>
      <c r="I33" s="27"/>
      <c r="J33" s="27"/>
      <c r="K33" s="37"/>
    </row>
    <row r="34" spans="1:11" ht="15" customHeight="1">
      <c r="A34" s="99" t="s">
        <v>88</v>
      </c>
      <c r="B34" s="69" t="s">
        <v>83</v>
      </c>
      <c r="C34" s="101">
        <v>0</v>
      </c>
      <c r="D34" s="101">
        <v>4</v>
      </c>
      <c r="E34" s="101">
        <v>0</v>
      </c>
      <c r="F34" s="101">
        <v>18</v>
      </c>
      <c r="G34" s="101">
        <v>0</v>
      </c>
      <c r="H34" s="101">
        <v>0</v>
      </c>
      <c r="I34" s="101">
        <v>0</v>
      </c>
      <c r="J34" s="101">
        <v>0</v>
      </c>
      <c r="K34" s="101">
        <f>SUM(C34:J34)</f>
        <v>22</v>
      </c>
    </row>
    <row r="35" spans="1:11" ht="12.75">
      <c r="A35" s="14"/>
      <c r="B35" s="15"/>
      <c r="C35" s="27"/>
      <c r="D35" s="27"/>
      <c r="E35" s="27"/>
      <c r="F35" s="27"/>
      <c r="G35" s="27"/>
      <c r="H35" s="27"/>
      <c r="I35" s="27"/>
      <c r="J35" s="27"/>
      <c r="K35" s="37"/>
    </row>
    <row r="36" spans="1:11" ht="15" customHeight="1">
      <c r="A36" s="99" t="s">
        <v>89</v>
      </c>
      <c r="B36" s="69" t="s">
        <v>90</v>
      </c>
      <c r="C36" s="101">
        <v>2</v>
      </c>
      <c r="D36" s="101">
        <v>13</v>
      </c>
      <c r="E36" s="101">
        <v>3</v>
      </c>
      <c r="F36" s="101">
        <v>12</v>
      </c>
      <c r="G36" s="101">
        <v>0</v>
      </c>
      <c r="H36" s="101">
        <v>1</v>
      </c>
      <c r="I36" s="101">
        <v>2</v>
      </c>
      <c r="J36" s="101">
        <v>0</v>
      </c>
      <c r="K36" s="101">
        <f>SUM(C36:J36)</f>
        <v>33</v>
      </c>
    </row>
    <row r="37" spans="1:11" ht="12" customHeight="1">
      <c r="A37" s="14"/>
      <c r="B37" s="15"/>
      <c r="C37" s="27"/>
      <c r="D37" s="27"/>
      <c r="E37" s="27"/>
      <c r="F37" s="27"/>
      <c r="G37" s="27"/>
      <c r="H37" s="27"/>
      <c r="I37" s="27"/>
      <c r="J37" s="27"/>
      <c r="K37" s="37"/>
    </row>
    <row r="38" spans="1:11" ht="17.25" customHeight="1">
      <c r="A38" s="288" t="s">
        <v>6</v>
      </c>
      <c r="B38" s="289"/>
      <c r="C38" s="89">
        <f>C17+C22+C27+C32+C34+C36</f>
        <v>14</v>
      </c>
      <c r="D38" s="89">
        <f aca="true" t="shared" si="4" ref="D38:K38">D17+D22+D27+D32+D34+D36</f>
        <v>56</v>
      </c>
      <c r="E38" s="89">
        <f t="shared" si="4"/>
        <v>5</v>
      </c>
      <c r="F38" s="89">
        <f t="shared" si="4"/>
        <v>250</v>
      </c>
      <c r="G38" s="89">
        <f t="shared" si="4"/>
        <v>1</v>
      </c>
      <c r="H38" s="89">
        <f t="shared" si="4"/>
        <v>144</v>
      </c>
      <c r="I38" s="89">
        <f t="shared" si="4"/>
        <v>9</v>
      </c>
      <c r="J38" s="89">
        <f t="shared" si="4"/>
        <v>61</v>
      </c>
      <c r="K38" s="238">
        <f t="shared" si="4"/>
        <v>540</v>
      </c>
    </row>
  </sheetData>
  <sheetProtection/>
  <mergeCells count="10">
    <mergeCell ref="A38:B38"/>
    <mergeCell ref="J8:K8"/>
    <mergeCell ref="A1:D1"/>
    <mergeCell ref="A2:D2"/>
    <mergeCell ref="A10:A11"/>
    <mergeCell ref="B10:B11"/>
    <mergeCell ref="A5:K5"/>
    <mergeCell ref="C10:K10"/>
    <mergeCell ref="A4:K4"/>
    <mergeCell ref="A6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25.7109375" style="0" customWidth="1"/>
    <col min="6" max="6" width="11.7109375" style="0" customWidth="1"/>
    <col min="7" max="7" width="12.8515625" style="0" customWidth="1"/>
  </cols>
  <sheetData>
    <row r="1" spans="1:3" ht="12.75">
      <c r="A1" s="261" t="s">
        <v>274</v>
      </c>
      <c r="B1" s="261"/>
      <c r="C1" s="261"/>
    </row>
    <row r="2" spans="1:7" ht="12.75">
      <c r="A2" s="3" t="s">
        <v>14</v>
      </c>
      <c r="D2" s="145"/>
      <c r="E2" s="145"/>
      <c r="F2" s="145"/>
      <c r="G2" s="145"/>
    </row>
    <row r="3" spans="1:7" ht="12.75">
      <c r="A3" s="271" t="s">
        <v>275</v>
      </c>
      <c r="B3" s="271"/>
      <c r="C3" s="271"/>
      <c r="D3" s="271"/>
      <c r="E3" s="271"/>
      <c r="F3" s="271"/>
      <c r="G3" s="271"/>
    </row>
    <row r="4" spans="1:7" ht="12.75">
      <c r="A4" s="271" t="s">
        <v>330</v>
      </c>
      <c r="B4" s="271"/>
      <c r="C4" s="271"/>
      <c r="D4" s="271"/>
      <c r="E4" s="271"/>
      <c r="F4" s="271"/>
      <c r="G4" s="271"/>
    </row>
    <row r="5" ht="12.75">
      <c r="G5" s="17" t="s">
        <v>276</v>
      </c>
    </row>
    <row r="6" spans="1:7" ht="12.75">
      <c r="A6" s="189" t="s">
        <v>70</v>
      </c>
      <c r="B6" s="189" t="s">
        <v>277</v>
      </c>
      <c r="C6" s="189" t="s">
        <v>278</v>
      </c>
      <c r="D6" s="189" t="s">
        <v>279</v>
      </c>
      <c r="E6" s="189" t="s">
        <v>280</v>
      </c>
      <c r="F6" s="189" t="s">
        <v>281</v>
      </c>
      <c r="G6" s="189" t="s">
        <v>282</v>
      </c>
    </row>
    <row r="7" spans="1:7" ht="12.75">
      <c r="A7" s="190" t="s">
        <v>48</v>
      </c>
      <c r="B7" s="191"/>
      <c r="C7" s="191"/>
      <c r="D7" s="192"/>
      <c r="E7" s="192"/>
      <c r="F7" s="192"/>
      <c r="G7" s="193"/>
    </row>
    <row r="8" spans="1:7" ht="12.75">
      <c r="A8" s="12" t="s">
        <v>283</v>
      </c>
      <c r="B8" s="194" t="s">
        <v>284</v>
      </c>
      <c r="C8" s="215" t="s">
        <v>334</v>
      </c>
      <c r="D8" s="196" t="s">
        <v>285</v>
      </c>
      <c r="E8" s="177">
        <v>5</v>
      </c>
      <c r="F8" s="132">
        <v>1063</v>
      </c>
      <c r="G8" s="132">
        <v>5315</v>
      </c>
    </row>
    <row r="9" spans="1:7" ht="12.75">
      <c r="A9" s="12">
        <v>2</v>
      </c>
      <c r="B9" s="194" t="s">
        <v>288</v>
      </c>
      <c r="C9" s="215" t="s">
        <v>289</v>
      </c>
      <c r="D9" s="196" t="s">
        <v>285</v>
      </c>
      <c r="E9" s="177">
        <v>5</v>
      </c>
      <c r="F9" s="132">
        <f>G9/E9</f>
        <v>1123</v>
      </c>
      <c r="G9" s="132">
        <v>5615</v>
      </c>
    </row>
    <row r="10" spans="1:7" ht="12.75">
      <c r="A10" s="12">
        <v>3</v>
      </c>
      <c r="B10" s="194" t="s">
        <v>331</v>
      </c>
      <c r="C10" s="215" t="s">
        <v>332</v>
      </c>
      <c r="D10" s="196" t="s">
        <v>285</v>
      </c>
      <c r="E10" s="177">
        <v>1</v>
      </c>
      <c r="F10" s="132">
        <v>565.64</v>
      </c>
      <c r="G10" s="132">
        <v>565.64</v>
      </c>
    </row>
    <row r="11" spans="1:7" ht="12.75">
      <c r="A11" s="12">
        <v>4</v>
      </c>
      <c r="B11" s="194" t="s">
        <v>311</v>
      </c>
      <c r="C11" s="215" t="s">
        <v>333</v>
      </c>
      <c r="D11" s="196" t="s">
        <v>285</v>
      </c>
      <c r="E11" s="177">
        <v>1</v>
      </c>
      <c r="F11" s="132">
        <v>28080</v>
      </c>
      <c r="G11" s="132">
        <v>28080</v>
      </c>
    </row>
    <row r="12" spans="1:7" ht="12.75">
      <c r="A12" s="12">
        <v>5</v>
      </c>
      <c r="B12" s="194" t="s">
        <v>310</v>
      </c>
      <c r="C12" s="215" t="s">
        <v>335</v>
      </c>
      <c r="D12" s="196" t="s">
        <v>285</v>
      </c>
      <c r="E12" s="177">
        <v>8</v>
      </c>
      <c r="F12" s="132">
        <v>10000</v>
      </c>
      <c r="G12" s="132">
        <v>80000</v>
      </c>
    </row>
    <row r="13" spans="1:7" ht="12.75">
      <c r="A13" s="388" t="s">
        <v>297</v>
      </c>
      <c r="B13" s="389"/>
      <c r="C13" s="389"/>
      <c r="D13" s="389"/>
      <c r="E13" s="389"/>
      <c r="F13" s="390"/>
      <c r="G13" s="70">
        <f>SUM(G8:G12)</f>
        <v>119575.64</v>
      </c>
    </row>
    <row r="14" spans="1:7" ht="12.75">
      <c r="A14" s="386" t="s">
        <v>111</v>
      </c>
      <c r="B14" s="387"/>
      <c r="C14" s="387"/>
      <c r="D14" s="197"/>
      <c r="E14" s="197"/>
      <c r="F14" s="197"/>
      <c r="G14" s="9"/>
    </row>
    <row r="15" spans="1:7" ht="12.75">
      <c r="A15" s="12" t="s">
        <v>283</v>
      </c>
      <c r="B15" s="194" t="s">
        <v>284</v>
      </c>
      <c r="C15" s="195" t="s">
        <v>334</v>
      </c>
      <c r="D15" s="12" t="s">
        <v>285</v>
      </c>
      <c r="E15" s="41">
        <v>1</v>
      </c>
      <c r="F15" s="38">
        <v>218189</v>
      </c>
      <c r="G15" s="38">
        <v>218189</v>
      </c>
    </row>
    <row r="16" spans="1:7" ht="12.75">
      <c r="A16" s="12" t="s">
        <v>286</v>
      </c>
      <c r="B16" s="194" t="s">
        <v>288</v>
      </c>
      <c r="C16" s="195" t="s">
        <v>289</v>
      </c>
      <c r="D16" s="12" t="s">
        <v>285</v>
      </c>
      <c r="E16" s="41">
        <v>1</v>
      </c>
      <c r="F16" s="38">
        <v>1050</v>
      </c>
      <c r="G16" s="38">
        <v>1050</v>
      </c>
    </row>
    <row r="17" spans="1:7" ht="12.75">
      <c r="A17" s="12" t="s">
        <v>287</v>
      </c>
      <c r="B17" s="194" t="s">
        <v>336</v>
      </c>
      <c r="C17" s="195" t="s">
        <v>337</v>
      </c>
      <c r="D17" s="12" t="s">
        <v>285</v>
      </c>
      <c r="E17" s="41">
        <v>1</v>
      </c>
      <c r="F17" s="38">
        <v>3832.65</v>
      </c>
      <c r="G17" s="38">
        <v>3832.65</v>
      </c>
    </row>
    <row r="18" spans="1:7" ht="12.75">
      <c r="A18" s="12" t="s">
        <v>290</v>
      </c>
      <c r="B18" s="194" t="s">
        <v>331</v>
      </c>
      <c r="C18" s="195" t="s">
        <v>340</v>
      </c>
      <c r="D18" s="12" t="s">
        <v>285</v>
      </c>
      <c r="E18" s="198">
        <v>1</v>
      </c>
      <c r="F18" s="38">
        <v>554.52</v>
      </c>
      <c r="G18" s="38">
        <v>554.52</v>
      </c>
    </row>
    <row r="19" spans="1:7" ht="12.75">
      <c r="A19" s="12" t="s">
        <v>291</v>
      </c>
      <c r="B19" s="194" t="s">
        <v>338</v>
      </c>
      <c r="C19" s="195" t="s">
        <v>339</v>
      </c>
      <c r="D19" s="12" t="s">
        <v>285</v>
      </c>
      <c r="E19" s="41">
        <v>1</v>
      </c>
      <c r="F19" s="38">
        <v>13780</v>
      </c>
      <c r="G19" s="38">
        <v>13780</v>
      </c>
    </row>
    <row r="20" spans="1:7" ht="12.75">
      <c r="A20" s="388" t="s">
        <v>297</v>
      </c>
      <c r="B20" s="389"/>
      <c r="C20" s="389"/>
      <c r="D20" s="389"/>
      <c r="E20" s="389"/>
      <c r="F20" s="390"/>
      <c r="G20" s="70">
        <f>SUM(G15:G19)</f>
        <v>237406.16999999998</v>
      </c>
    </row>
    <row r="21" spans="1:7" ht="12.75">
      <c r="A21" s="386" t="s">
        <v>134</v>
      </c>
      <c r="B21" s="387"/>
      <c r="C21" s="387"/>
      <c r="D21" s="197"/>
      <c r="E21" s="197"/>
      <c r="F21" s="197"/>
      <c r="G21" s="9"/>
    </row>
    <row r="22" spans="1:7" ht="12.75">
      <c r="A22" s="12" t="s">
        <v>283</v>
      </c>
      <c r="B22" s="194" t="s">
        <v>284</v>
      </c>
      <c r="C22" s="195" t="s">
        <v>334</v>
      </c>
      <c r="D22" s="12" t="s">
        <v>285</v>
      </c>
      <c r="E22" s="41">
        <v>2</v>
      </c>
      <c r="F22" s="38">
        <v>1063</v>
      </c>
      <c r="G22" s="38">
        <v>2126</v>
      </c>
    </row>
    <row r="23" spans="1:7" ht="12.75">
      <c r="A23" s="12" t="s">
        <v>286</v>
      </c>
      <c r="B23" s="194" t="s">
        <v>331</v>
      </c>
      <c r="C23" s="195" t="s">
        <v>342</v>
      </c>
      <c r="D23" s="12" t="s">
        <v>285</v>
      </c>
      <c r="E23" s="216">
        <v>1</v>
      </c>
      <c r="F23" s="38">
        <v>1195.94</v>
      </c>
      <c r="G23" s="38">
        <v>1195.94</v>
      </c>
    </row>
    <row r="24" spans="1:7" ht="12.75">
      <c r="A24" s="246">
        <v>3</v>
      </c>
      <c r="B24" s="249" t="s">
        <v>311</v>
      </c>
      <c r="C24" s="252" t="s">
        <v>333</v>
      </c>
      <c r="D24" s="12" t="s">
        <v>285</v>
      </c>
      <c r="E24" s="41">
        <v>1</v>
      </c>
      <c r="F24" s="251">
        <v>25740</v>
      </c>
      <c r="G24" s="38">
        <v>25740</v>
      </c>
    </row>
    <row r="25" spans="1:7" ht="12.75">
      <c r="A25" s="12">
        <v>4</v>
      </c>
      <c r="B25" s="194" t="s">
        <v>341</v>
      </c>
      <c r="C25" s="252" t="s">
        <v>295</v>
      </c>
      <c r="D25" s="12" t="s">
        <v>285</v>
      </c>
      <c r="E25" s="41">
        <v>1</v>
      </c>
      <c r="F25" s="251">
        <v>12003.36</v>
      </c>
      <c r="G25" s="38">
        <v>12003.36</v>
      </c>
    </row>
    <row r="26" spans="1:7" ht="12.75">
      <c r="A26" s="388" t="s">
        <v>297</v>
      </c>
      <c r="B26" s="389"/>
      <c r="C26" s="389"/>
      <c r="D26" s="389"/>
      <c r="E26" s="389"/>
      <c r="F26" s="390"/>
      <c r="G26" s="70">
        <f>SUM(G22:G25)</f>
        <v>41065.3</v>
      </c>
    </row>
    <row r="27" spans="1:7" ht="12.75">
      <c r="A27" s="386" t="s">
        <v>112</v>
      </c>
      <c r="B27" s="387"/>
      <c r="C27" s="387"/>
      <c r="D27" s="197"/>
      <c r="E27" s="197"/>
      <c r="F27" s="197"/>
      <c r="G27" s="9"/>
    </row>
    <row r="28" spans="1:7" ht="12.75">
      <c r="A28" s="12" t="s">
        <v>283</v>
      </c>
      <c r="B28" s="194" t="s">
        <v>288</v>
      </c>
      <c r="C28" s="195" t="s">
        <v>289</v>
      </c>
      <c r="D28" s="12" t="s">
        <v>285</v>
      </c>
      <c r="E28" s="41">
        <v>1</v>
      </c>
      <c r="F28" s="38">
        <v>1050</v>
      </c>
      <c r="G28" s="38">
        <v>1050</v>
      </c>
    </row>
    <row r="29" spans="1:7" ht="12.75">
      <c r="A29" s="12" t="s">
        <v>286</v>
      </c>
      <c r="B29" s="194" t="s">
        <v>311</v>
      </c>
      <c r="C29" s="195" t="s">
        <v>333</v>
      </c>
      <c r="D29" s="12" t="s">
        <v>285</v>
      </c>
      <c r="E29" s="216">
        <v>1</v>
      </c>
      <c r="F29" s="38">
        <v>21060</v>
      </c>
      <c r="G29" s="38">
        <v>21060</v>
      </c>
    </row>
    <row r="30" spans="1:7" ht="12.75">
      <c r="A30" s="12" t="s">
        <v>287</v>
      </c>
      <c r="B30" s="194" t="s">
        <v>341</v>
      </c>
      <c r="C30" s="252" t="s">
        <v>295</v>
      </c>
      <c r="D30" s="12" t="s">
        <v>285</v>
      </c>
      <c r="E30" s="41">
        <v>1</v>
      </c>
      <c r="F30" s="251">
        <v>40203.24</v>
      </c>
      <c r="G30" s="38">
        <v>40203.24</v>
      </c>
    </row>
    <row r="31" spans="1:7" ht="12.75">
      <c r="A31" s="388" t="s">
        <v>297</v>
      </c>
      <c r="B31" s="389"/>
      <c r="C31" s="389"/>
      <c r="D31" s="389"/>
      <c r="E31" s="389"/>
      <c r="F31" s="390"/>
      <c r="G31" s="70">
        <f>SUM(G28:G30)</f>
        <v>62313.24</v>
      </c>
    </row>
    <row r="32" spans="1:7" ht="12.75">
      <c r="A32" s="386" t="s">
        <v>298</v>
      </c>
      <c r="B32" s="387"/>
      <c r="C32" s="387"/>
      <c r="D32" s="197"/>
      <c r="E32" s="197"/>
      <c r="F32" s="197"/>
      <c r="G32" s="9"/>
    </row>
    <row r="33" spans="1:7" ht="12.75">
      <c r="A33" s="12" t="s">
        <v>283</v>
      </c>
      <c r="B33" s="194" t="s">
        <v>314</v>
      </c>
      <c r="C33" s="195" t="s">
        <v>289</v>
      </c>
      <c r="D33" s="12" t="s">
        <v>285</v>
      </c>
      <c r="E33" s="41">
        <v>1</v>
      </c>
      <c r="F33" s="38">
        <v>1050</v>
      </c>
      <c r="G33" s="38">
        <v>1050</v>
      </c>
    </row>
    <row r="34" spans="1:7" ht="12.75">
      <c r="A34" s="12" t="s">
        <v>286</v>
      </c>
      <c r="B34" s="249" t="s">
        <v>301</v>
      </c>
      <c r="C34" s="252" t="s">
        <v>343</v>
      </c>
      <c r="D34" s="12" t="s">
        <v>285</v>
      </c>
      <c r="E34" s="41"/>
      <c r="F34" s="251"/>
      <c r="G34" s="38">
        <v>7647.57</v>
      </c>
    </row>
    <row r="35" spans="1:7" ht="12.75">
      <c r="A35" s="388" t="s">
        <v>297</v>
      </c>
      <c r="B35" s="389"/>
      <c r="C35" s="389"/>
      <c r="D35" s="389"/>
      <c r="E35" s="389"/>
      <c r="F35" s="390"/>
      <c r="G35" s="70">
        <f>SUM(G33:G34)</f>
        <v>8697.57</v>
      </c>
    </row>
    <row r="36" spans="1:7" ht="12.75">
      <c r="A36" s="7" t="s">
        <v>303</v>
      </c>
      <c r="B36" s="7"/>
      <c r="C36" s="7"/>
      <c r="D36" s="7"/>
      <c r="E36" s="7"/>
      <c r="F36" s="7"/>
      <c r="G36" s="7"/>
    </row>
    <row r="37" spans="1:7" ht="12.75">
      <c r="A37" s="151" t="s">
        <v>304</v>
      </c>
      <c r="B37" s="380" t="s">
        <v>278</v>
      </c>
      <c r="C37" s="381"/>
      <c r="D37" s="380" t="s">
        <v>305</v>
      </c>
      <c r="E37" s="381"/>
      <c r="F37" s="288" t="s">
        <v>306</v>
      </c>
      <c r="G37" s="289"/>
    </row>
    <row r="38" spans="1:7" ht="12.75">
      <c r="A38" s="97" t="s">
        <v>307</v>
      </c>
      <c r="B38" s="382"/>
      <c r="C38" s="383"/>
      <c r="D38" s="382"/>
      <c r="E38" s="383"/>
      <c r="F38" s="199" t="s">
        <v>308</v>
      </c>
      <c r="G38" s="199" t="s">
        <v>309</v>
      </c>
    </row>
    <row r="39" spans="1:7" ht="12.75">
      <c r="A39" s="200" t="s">
        <v>283</v>
      </c>
      <c r="B39" s="201" t="s">
        <v>299</v>
      </c>
      <c r="C39" s="202" t="s">
        <v>300</v>
      </c>
      <c r="D39" s="384">
        <v>16913.78</v>
      </c>
      <c r="E39" s="385"/>
      <c r="F39" s="203">
        <v>16913.78</v>
      </c>
      <c r="G39" s="203"/>
    </row>
    <row r="40" spans="1:7" ht="12.75">
      <c r="A40" s="194" t="s">
        <v>286</v>
      </c>
      <c r="B40" s="194" t="s">
        <v>284</v>
      </c>
      <c r="C40" s="1" t="s">
        <v>312</v>
      </c>
      <c r="D40" s="375">
        <v>225630</v>
      </c>
      <c r="E40" s="376"/>
      <c r="F40" s="38">
        <v>225630</v>
      </c>
      <c r="G40" s="38"/>
    </row>
    <row r="41" spans="1:7" ht="12.75">
      <c r="A41" s="194" t="s">
        <v>287</v>
      </c>
      <c r="B41" s="194" t="s">
        <v>288</v>
      </c>
      <c r="C41" s="195" t="s">
        <v>289</v>
      </c>
      <c r="D41" s="375">
        <v>8765</v>
      </c>
      <c r="E41" s="376"/>
      <c r="F41" s="38">
        <v>8765</v>
      </c>
      <c r="G41" s="38"/>
    </row>
    <row r="42" spans="1:7" ht="12.75">
      <c r="A42" s="194" t="s">
        <v>290</v>
      </c>
      <c r="B42" s="194" t="s">
        <v>301</v>
      </c>
      <c r="C42" s="195" t="s">
        <v>302</v>
      </c>
      <c r="D42" s="375">
        <v>7647.57</v>
      </c>
      <c r="E42" s="376"/>
      <c r="F42" s="38">
        <v>7647.57</v>
      </c>
      <c r="G42" s="38"/>
    </row>
    <row r="43" spans="1:7" ht="12.75">
      <c r="A43" s="194" t="s">
        <v>291</v>
      </c>
      <c r="B43" s="194" t="s">
        <v>311</v>
      </c>
      <c r="C43" s="195" t="s">
        <v>313</v>
      </c>
      <c r="D43" s="375">
        <v>74880</v>
      </c>
      <c r="E43" s="377"/>
      <c r="F43" s="38">
        <v>74880</v>
      </c>
      <c r="G43" s="38"/>
    </row>
    <row r="44" spans="1:7" ht="12.75">
      <c r="A44" s="194" t="s">
        <v>292</v>
      </c>
      <c r="B44" s="194" t="s">
        <v>294</v>
      </c>
      <c r="C44" s="195" t="s">
        <v>295</v>
      </c>
      <c r="D44" s="375">
        <v>52206.6</v>
      </c>
      <c r="E44" s="376"/>
      <c r="F44" s="38">
        <v>52206.6</v>
      </c>
      <c r="G44" s="38"/>
    </row>
    <row r="45" spans="1:7" ht="12.75">
      <c r="A45" s="194" t="s">
        <v>293</v>
      </c>
      <c r="B45" s="194" t="s">
        <v>310</v>
      </c>
      <c r="C45" s="195" t="s">
        <v>335</v>
      </c>
      <c r="D45" s="375">
        <v>80000</v>
      </c>
      <c r="E45" s="376"/>
      <c r="F45" s="38">
        <v>80000</v>
      </c>
      <c r="G45" s="38"/>
    </row>
    <row r="46" spans="1:7" ht="12.75">
      <c r="A46" s="194" t="s">
        <v>296</v>
      </c>
      <c r="B46" s="194" t="s">
        <v>331</v>
      </c>
      <c r="C46" s="250" t="s">
        <v>340</v>
      </c>
      <c r="D46" s="247"/>
      <c r="E46" s="248">
        <v>2316.1</v>
      </c>
      <c r="F46" s="251">
        <v>2316.1</v>
      </c>
      <c r="G46" s="38"/>
    </row>
    <row r="47" spans="1:7" ht="12.75">
      <c r="A47" s="194" t="s">
        <v>344</v>
      </c>
      <c r="B47" s="194" t="s">
        <v>336</v>
      </c>
      <c r="C47" s="250" t="s">
        <v>337</v>
      </c>
      <c r="D47" s="247"/>
      <c r="E47" s="248">
        <v>3832.65</v>
      </c>
      <c r="F47" s="251">
        <v>3832.65</v>
      </c>
      <c r="G47" s="38"/>
    </row>
    <row r="48" spans="1:7" ht="12.75">
      <c r="A48" s="253" t="s">
        <v>345</v>
      </c>
      <c r="B48" s="194" t="s">
        <v>338</v>
      </c>
      <c r="C48" s="250" t="s">
        <v>339</v>
      </c>
      <c r="D48" s="247"/>
      <c r="E48" s="248">
        <v>13780</v>
      </c>
      <c r="F48" s="251">
        <v>13780</v>
      </c>
      <c r="G48" s="38"/>
    </row>
    <row r="49" spans="1:7" ht="12.75">
      <c r="A49" s="204" t="s">
        <v>55</v>
      </c>
      <c r="B49" s="205"/>
      <c r="C49" s="205"/>
      <c r="D49" s="378">
        <f>SUM(D39:E48)</f>
        <v>485971.69999999995</v>
      </c>
      <c r="E49" s="379"/>
      <c r="F49" s="206">
        <f>SUM(F39:F48)</f>
        <v>485971.69999999995</v>
      </c>
      <c r="G49" s="85">
        <f>SUM(G39:G45)</f>
        <v>0</v>
      </c>
    </row>
  </sheetData>
  <sheetProtection/>
  <mergeCells count="23">
    <mergeCell ref="A1:C1"/>
    <mergeCell ref="A3:G3"/>
    <mergeCell ref="A4:G4"/>
    <mergeCell ref="A13:F13"/>
    <mergeCell ref="A14:C14"/>
    <mergeCell ref="A20:F20"/>
    <mergeCell ref="F37:G37"/>
    <mergeCell ref="D39:E39"/>
    <mergeCell ref="D40:E40"/>
    <mergeCell ref="D41:E41"/>
    <mergeCell ref="A21:C21"/>
    <mergeCell ref="A26:F26"/>
    <mergeCell ref="A27:C27"/>
    <mergeCell ref="A31:F31"/>
    <mergeCell ref="A32:C32"/>
    <mergeCell ref="A35:F35"/>
    <mergeCell ref="D42:E42"/>
    <mergeCell ref="D43:E43"/>
    <mergeCell ref="D44:E44"/>
    <mergeCell ref="D45:E45"/>
    <mergeCell ref="D49:E49"/>
    <mergeCell ref="B37:C38"/>
    <mergeCell ref="D37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90" zoomScaleNormal="90" zoomScalePageLayoutView="0" workbookViewId="0" topLeftCell="A1">
      <selection activeCell="Z20" sqref="Z20"/>
    </sheetView>
  </sheetViews>
  <sheetFormatPr defaultColWidth="9.140625" defaultRowHeight="12.75"/>
  <cols>
    <col min="1" max="1" width="10.421875" style="0" customWidth="1"/>
    <col min="2" max="2" width="9.00390625" style="0" customWidth="1"/>
    <col min="3" max="3" width="5.00390625" style="0" customWidth="1"/>
    <col min="4" max="5" width="5.28125" style="0" customWidth="1"/>
    <col min="6" max="6" width="5.140625" style="0" customWidth="1"/>
    <col min="7" max="8" width="4.8515625" style="0" customWidth="1"/>
    <col min="9" max="10" width="5.421875" style="0" customWidth="1"/>
    <col min="11" max="11" width="5.140625" style="0" customWidth="1"/>
    <col min="12" max="13" width="4.8515625" style="0" customWidth="1"/>
    <col min="14" max="14" width="6.140625" style="0" customWidth="1"/>
    <col min="15" max="15" width="5.00390625" style="0" customWidth="1"/>
    <col min="16" max="16" width="4.421875" style="0" customWidth="1"/>
    <col min="17" max="17" width="4.57421875" style="8" customWidth="1"/>
    <col min="18" max="21" width="4.8515625" style="0" customWidth="1"/>
    <col min="22" max="23" width="5.421875" style="0" customWidth="1"/>
    <col min="24" max="25" width="4.8515625" style="0" customWidth="1"/>
    <col min="26" max="26" width="6.7109375" style="0" customWidth="1"/>
    <col min="27" max="27" width="5.8515625" style="0" customWidth="1"/>
  </cols>
  <sheetData>
    <row r="1" spans="1:4" ht="12.75">
      <c r="A1" s="261" t="s">
        <v>13</v>
      </c>
      <c r="B1" s="261"/>
      <c r="C1" s="261"/>
      <c r="D1" s="261"/>
    </row>
    <row r="2" spans="1:4" ht="12.75">
      <c r="A2" s="261" t="s">
        <v>14</v>
      </c>
      <c r="B2" s="261"/>
      <c r="C2" s="261"/>
      <c r="D2" s="261"/>
    </row>
    <row r="4" spans="1:27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ht="12.75">
      <c r="A5" s="271" t="s">
        <v>317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ht="12.75">
      <c r="A6" s="271" t="s">
        <v>189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26:27" ht="12.75">
      <c r="Z7" s="272" t="s">
        <v>69</v>
      </c>
      <c r="AA7" s="272"/>
    </row>
    <row r="8" spans="16:17" ht="12.75">
      <c r="P8" s="108"/>
      <c r="Q8" s="108"/>
    </row>
    <row r="9" spans="1:27" ht="12.75">
      <c r="A9" s="262" t="s">
        <v>66</v>
      </c>
      <c r="B9" s="281" t="s">
        <v>56</v>
      </c>
      <c r="C9" s="283" t="s">
        <v>200</v>
      </c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283" t="s">
        <v>201</v>
      </c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5"/>
      <c r="AA9" s="166" t="s">
        <v>100</v>
      </c>
    </row>
    <row r="10" spans="1:27" ht="12.75">
      <c r="A10" s="264"/>
      <c r="B10" s="282"/>
      <c r="C10" s="113" t="s">
        <v>190</v>
      </c>
      <c r="D10" s="113">
        <v>106</v>
      </c>
      <c r="E10" s="113" t="s">
        <v>191</v>
      </c>
      <c r="F10" s="113" t="s">
        <v>192</v>
      </c>
      <c r="G10" s="113" t="s">
        <v>193</v>
      </c>
      <c r="H10" s="113" t="s">
        <v>194</v>
      </c>
      <c r="I10" s="113" t="s">
        <v>195</v>
      </c>
      <c r="J10" s="113" t="s">
        <v>196</v>
      </c>
      <c r="K10" s="113" t="s">
        <v>197</v>
      </c>
      <c r="L10" s="113" t="s">
        <v>198</v>
      </c>
      <c r="M10" s="113" t="s">
        <v>199</v>
      </c>
      <c r="N10" s="165" t="s">
        <v>2</v>
      </c>
      <c r="O10" s="113" t="s">
        <v>190</v>
      </c>
      <c r="P10" s="113">
        <v>106</v>
      </c>
      <c r="Q10" s="113" t="s">
        <v>191</v>
      </c>
      <c r="R10" s="113" t="s">
        <v>192</v>
      </c>
      <c r="S10" s="113" t="s">
        <v>193</v>
      </c>
      <c r="T10" s="113" t="s">
        <v>194</v>
      </c>
      <c r="U10" s="113" t="s">
        <v>195</v>
      </c>
      <c r="V10" s="113" t="s">
        <v>196</v>
      </c>
      <c r="W10" s="113" t="s">
        <v>197</v>
      </c>
      <c r="X10" s="113" t="s">
        <v>198</v>
      </c>
      <c r="Y10" s="113" t="s">
        <v>199</v>
      </c>
      <c r="Z10" s="165" t="s">
        <v>2</v>
      </c>
      <c r="AA10" s="86" t="s">
        <v>202</v>
      </c>
    </row>
    <row r="11" spans="1:27" s="21" customFormat="1" ht="10.5" customHeight="1">
      <c r="A11" s="60">
        <v>1</v>
      </c>
      <c r="B11" s="19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0">
        <v>27</v>
      </c>
    </row>
    <row r="12" spans="1:27" ht="12.75">
      <c r="A12" s="276" t="s">
        <v>161</v>
      </c>
      <c r="B12" s="46" t="s">
        <v>58</v>
      </c>
      <c r="C12" s="220">
        <v>19.5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114">
        <f>SUM(C12:M12)</f>
        <v>19.5</v>
      </c>
      <c r="O12" s="38">
        <v>14.2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114">
        <f>SUM(O12:Y12)</f>
        <v>14.2</v>
      </c>
      <c r="AA12" s="29">
        <f>Z12/N12*100</f>
        <v>72.82051282051282</v>
      </c>
    </row>
    <row r="13" spans="1:27" ht="12.75">
      <c r="A13" s="277"/>
      <c r="B13" s="46" t="s">
        <v>59</v>
      </c>
      <c r="C13" s="220">
        <v>10.5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114">
        <f>SUM(C13:M13)</f>
        <v>10.5</v>
      </c>
      <c r="O13" s="38">
        <v>10.3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114">
        <f>SUM(O13:Y13)</f>
        <v>10.3</v>
      </c>
      <c r="AA13" s="29">
        <f aca="true" t="shared" si="0" ref="AA13:AA25">Z13/N13*100</f>
        <v>98.0952380952381</v>
      </c>
    </row>
    <row r="14" spans="1:27" ht="12.75">
      <c r="A14" s="277"/>
      <c r="B14" s="46" t="s">
        <v>9</v>
      </c>
      <c r="C14" s="220">
        <v>13.8</v>
      </c>
      <c r="D14" s="220">
        <v>3.7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114">
        <f>SUM(C14:M14)</f>
        <v>17.5</v>
      </c>
      <c r="O14" s="38">
        <v>12.76</v>
      </c>
      <c r="P14" s="38">
        <v>3.9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114">
        <f>SUM(O14:Y14)</f>
        <v>16.66</v>
      </c>
      <c r="AA14" s="29">
        <f t="shared" si="0"/>
        <v>95.19999999999999</v>
      </c>
    </row>
    <row r="15" spans="1:27" ht="12.75">
      <c r="A15" s="278"/>
      <c r="B15" s="69" t="s">
        <v>2</v>
      </c>
      <c r="C15" s="74">
        <f>SUM(C12:C14)</f>
        <v>43.8</v>
      </c>
      <c r="D15" s="74">
        <f aca="true" t="shared" si="1" ref="D15:N15">SUM(D12:D14)</f>
        <v>3.7</v>
      </c>
      <c r="E15" s="74">
        <f t="shared" si="1"/>
        <v>0</v>
      </c>
      <c r="F15" s="74">
        <f t="shared" si="1"/>
        <v>0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74">
        <f t="shared" si="1"/>
        <v>0</v>
      </c>
      <c r="K15" s="74">
        <f t="shared" si="1"/>
        <v>0</v>
      </c>
      <c r="L15" s="74">
        <f t="shared" si="1"/>
        <v>0</v>
      </c>
      <c r="M15" s="74">
        <f t="shared" si="1"/>
        <v>0</v>
      </c>
      <c r="N15" s="74">
        <f t="shared" si="1"/>
        <v>47.5</v>
      </c>
      <c r="O15" s="211">
        <f aca="true" t="shared" si="2" ref="O15:Z15">SUM(O12:O14)</f>
        <v>37.26</v>
      </c>
      <c r="P15" s="74">
        <f t="shared" si="2"/>
        <v>3.9</v>
      </c>
      <c r="Q15" s="74">
        <f t="shared" si="2"/>
        <v>0</v>
      </c>
      <c r="R15" s="74">
        <f t="shared" si="2"/>
        <v>0</v>
      </c>
      <c r="S15" s="74">
        <f t="shared" si="2"/>
        <v>0</v>
      </c>
      <c r="T15" s="74">
        <f t="shared" si="2"/>
        <v>0</v>
      </c>
      <c r="U15" s="74">
        <f t="shared" si="2"/>
        <v>0</v>
      </c>
      <c r="V15" s="74">
        <f t="shared" si="2"/>
        <v>0</v>
      </c>
      <c r="W15" s="74">
        <f t="shared" si="2"/>
        <v>0</v>
      </c>
      <c r="X15" s="74">
        <f t="shared" si="2"/>
        <v>0</v>
      </c>
      <c r="Y15" s="74">
        <f t="shared" si="2"/>
        <v>0</v>
      </c>
      <c r="Z15" s="74">
        <f t="shared" si="2"/>
        <v>41.16</v>
      </c>
      <c r="AA15" s="159">
        <f t="shared" si="0"/>
        <v>86.65263157894736</v>
      </c>
    </row>
    <row r="16" spans="1:27" ht="12.75">
      <c r="A16" s="117"/>
      <c r="B16" s="46" t="s">
        <v>60</v>
      </c>
      <c r="C16" s="38">
        <v>0</v>
      </c>
      <c r="D16" s="38">
        <v>9.5</v>
      </c>
      <c r="E16" s="38">
        <v>20.3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114">
        <f>SUM(C16:M16)</f>
        <v>29.8</v>
      </c>
      <c r="O16" s="212">
        <v>0</v>
      </c>
      <c r="P16" s="212">
        <v>11</v>
      </c>
      <c r="Q16" s="212">
        <v>20.2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114">
        <f>SUM(O16:Y16)</f>
        <v>31.2</v>
      </c>
      <c r="AA16" s="29">
        <f t="shared" si="0"/>
        <v>104.69798657718121</v>
      </c>
    </row>
    <row r="17" spans="1:27" ht="12.75">
      <c r="A17" s="118" t="s">
        <v>162</v>
      </c>
      <c r="B17" s="46" t="s">
        <v>61</v>
      </c>
      <c r="C17" s="38">
        <v>0</v>
      </c>
      <c r="D17" s="38">
        <v>10.5</v>
      </c>
      <c r="E17" s="38">
        <v>4.5</v>
      </c>
      <c r="F17" s="38">
        <v>15.5</v>
      </c>
      <c r="G17" s="38">
        <v>0</v>
      </c>
      <c r="H17" s="38">
        <v>2.5</v>
      </c>
      <c r="I17" s="38">
        <v>13.5</v>
      </c>
      <c r="J17" s="38">
        <v>0</v>
      </c>
      <c r="K17" s="38">
        <v>0</v>
      </c>
      <c r="L17" s="38">
        <v>0</v>
      </c>
      <c r="M17" s="38">
        <v>0</v>
      </c>
      <c r="N17" s="114">
        <f>SUM(C17:M17)</f>
        <v>46.5</v>
      </c>
      <c r="O17" s="212">
        <v>0</v>
      </c>
      <c r="P17" s="212">
        <v>11</v>
      </c>
      <c r="Q17" s="132">
        <v>4.5</v>
      </c>
      <c r="R17" s="212">
        <v>15</v>
      </c>
      <c r="S17" s="132">
        <v>0</v>
      </c>
      <c r="T17" s="212">
        <v>2.5</v>
      </c>
      <c r="U17" s="212">
        <v>13.5</v>
      </c>
      <c r="V17" s="132">
        <v>0</v>
      </c>
      <c r="W17" s="132">
        <v>0</v>
      </c>
      <c r="X17" s="132">
        <v>0</v>
      </c>
      <c r="Y17" s="132">
        <v>0</v>
      </c>
      <c r="Z17" s="114">
        <f>SUM(P17:Y17)</f>
        <v>46.5</v>
      </c>
      <c r="AA17" s="29">
        <f t="shared" si="0"/>
        <v>100</v>
      </c>
    </row>
    <row r="18" spans="1:27" ht="12.75">
      <c r="A18" s="119"/>
      <c r="B18" s="69" t="s">
        <v>2</v>
      </c>
      <c r="C18" s="74">
        <f aca="true" t="shared" si="3" ref="C18:N18">SUM(C16:C17)</f>
        <v>0</v>
      </c>
      <c r="D18" s="74">
        <f t="shared" si="3"/>
        <v>20</v>
      </c>
      <c r="E18" s="74">
        <f t="shared" si="3"/>
        <v>24.8</v>
      </c>
      <c r="F18" s="74">
        <f t="shared" si="3"/>
        <v>15.5</v>
      </c>
      <c r="G18" s="74">
        <f t="shared" si="3"/>
        <v>0</v>
      </c>
      <c r="H18" s="74">
        <f t="shared" si="3"/>
        <v>2.5</v>
      </c>
      <c r="I18" s="74">
        <f t="shared" si="3"/>
        <v>13.5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76.3</v>
      </c>
      <c r="O18" s="74">
        <f aca="true" t="shared" si="4" ref="O18:Z18">SUM(O16:O17)</f>
        <v>0</v>
      </c>
      <c r="P18" s="211">
        <f t="shared" si="4"/>
        <v>22</v>
      </c>
      <c r="Q18" s="211">
        <f t="shared" si="4"/>
        <v>24.7</v>
      </c>
      <c r="R18" s="211">
        <f t="shared" si="4"/>
        <v>15</v>
      </c>
      <c r="S18" s="74">
        <f t="shared" si="4"/>
        <v>0</v>
      </c>
      <c r="T18" s="211">
        <f t="shared" si="4"/>
        <v>2.5</v>
      </c>
      <c r="U18" s="211">
        <f t="shared" si="4"/>
        <v>13.5</v>
      </c>
      <c r="V18" s="74">
        <f t="shared" si="4"/>
        <v>0</v>
      </c>
      <c r="W18" s="74">
        <f t="shared" si="4"/>
        <v>0</v>
      </c>
      <c r="X18" s="74">
        <f t="shared" si="4"/>
        <v>0</v>
      </c>
      <c r="Y18" s="74">
        <f t="shared" si="4"/>
        <v>0</v>
      </c>
      <c r="Z18" s="74">
        <f t="shared" si="4"/>
        <v>77.7</v>
      </c>
      <c r="AA18" s="159">
        <f t="shared" si="0"/>
        <v>101.83486238532112</v>
      </c>
    </row>
    <row r="19" spans="1:27" ht="12.75">
      <c r="A19" s="117"/>
      <c r="B19" s="46" t="s">
        <v>62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212">
        <v>3.3</v>
      </c>
      <c r="K19" s="132">
        <v>0</v>
      </c>
      <c r="L19" s="132">
        <v>0</v>
      </c>
      <c r="M19" s="132">
        <v>0</v>
      </c>
      <c r="N19" s="115">
        <f>SUM(C19:M19)</f>
        <v>3.3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62">
        <v>0.5</v>
      </c>
      <c r="W19" s="110">
        <v>0</v>
      </c>
      <c r="X19" s="110">
        <v>0</v>
      </c>
      <c r="Y19" s="110">
        <v>0</v>
      </c>
      <c r="Z19" s="174">
        <f>SUM(O19:Y19)</f>
        <v>0.5</v>
      </c>
      <c r="AA19" s="53">
        <f t="shared" si="0"/>
        <v>15.151515151515152</v>
      </c>
    </row>
    <row r="20" spans="1:27" ht="12.75">
      <c r="A20" s="118" t="s">
        <v>163</v>
      </c>
      <c r="B20" s="46" t="s">
        <v>63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1.5</v>
      </c>
      <c r="L20" s="132">
        <v>0</v>
      </c>
      <c r="M20" s="132">
        <v>0</v>
      </c>
      <c r="N20" s="115">
        <f>SUM(C20:M20)</f>
        <v>1.5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1.65</v>
      </c>
      <c r="X20" s="110">
        <v>0</v>
      </c>
      <c r="Y20" s="110">
        <v>0</v>
      </c>
      <c r="Z20" s="174">
        <f>SUM(O20:Y20)</f>
        <v>1.65</v>
      </c>
      <c r="AA20" s="53">
        <f t="shared" si="0"/>
        <v>109.99999999999999</v>
      </c>
    </row>
    <row r="21" spans="1:27" ht="12.75">
      <c r="A21" s="119"/>
      <c r="B21" s="69" t="s">
        <v>2</v>
      </c>
      <c r="C21" s="74">
        <f aca="true" t="shared" si="5" ref="C21:N21">SUM(C19:C20)</f>
        <v>0</v>
      </c>
      <c r="D21" s="74">
        <f t="shared" si="5"/>
        <v>0</v>
      </c>
      <c r="E21" s="74">
        <f t="shared" si="5"/>
        <v>0</v>
      </c>
      <c r="F21" s="74">
        <f t="shared" si="5"/>
        <v>0</v>
      </c>
      <c r="G21" s="74">
        <f t="shared" si="5"/>
        <v>0</v>
      </c>
      <c r="H21" s="74">
        <f t="shared" si="5"/>
        <v>0</v>
      </c>
      <c r="I21" s="74">
        <f t="shared" si="5"/>
        <v>0</v>
      </c>
      <c r="J21" s="211">
        <f t="shared" si="5"/>
        <v>3.3</v>
      </c>
      <c r="K21" s="74">
        <f t="shared" si="5"/>
        <v>1.5</v>
      </c>
      <c r="L21" s="74">
        <f t="shared" si="5"/>
        <v>0</v>
      </c>
      <c r="M21" s="74">
        <f t="shared" si="5"/>
        <v>0</v>
      </c>
      <c r="N21" s="74">
        <f t="shared" si="5"/>
        <v>4.8</v>
      </c>
      <c r="O21" s="74">
        <f aca="true" t="shared" si="6" ref="O21:Z21">SUM(O19:O20)</f>
        <v>0</v>
      </c>
      <c r="P21" s="74">
        <f t="shared" si="6"/>
        <v>0</v>
      </c>
      <c r="Q21" s="74">
        <f t="shared" si="6"/>
        <v>0</v>
      </c>
      <c r="R21" s="74">
        <f t="shared" si="6"/>
        <v>0</v>
      </c>
      <c r="S21" s="74">
        <f t="shared" si="6"/>
        <v>0</v>
      </c>
      <c r="T21" s="74">
        <f t="shared" si="6"/>
        <v>0</v>
      </c>
      <c r="U21" s="74">
        <f t="shared" si="6"/>
        <v>0</v>
      </c>
      <c r="V21" s="211">
        <f t="shared" si="6"/>
        <v>0.5</v>
      </c>
      <c r="W21" s="74">
        <f t="shared" si="6"/>
        <v>1.65</v>
      </c>
      <c r="X21" s="74">
        <f t="shared" si="6"/>
        <v>0</v>
      </c>
      <c r="Y21" s="74">
        <f t="shared" si="6"/>
        <v>0</v>
      </c>
      <c r="Z21" s="74">
        <f t="shared" si="6"/>
        <v>2.15</v>
      </c>
      <c r="AA21" s="159">
        <f t="shared" si="0"/>
        <v>44.79166666666667</v>
      </c>
    </row>
    <row r="22" spans="1:27" ht="12.75">
      <c r="A22" s="117"/>
      <c r="B22" s="46" t="s">
        <v>64</v>
      </c>
      <c r="C22" s="220">
        <v>0.5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114">
        <f>SUM(C22:M22)</f>
        <v>0.5</v>
      </c>
      <c r="O22" s="38">
        <v>0.5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114">
        <f>SUM(O22:Y22)</f>
        <v>0.5</v>
      </c>
      <c r="AA22" s="29">
        <f t="shared" si="0"/>
        <v>100</v>
      </c>
    </row>
    <row r="23" spans="1:27" ht="12.75">
      <c r="A23" s="118" t="s">
        <v>164</v>
      </c>
      <c r="B23" s="46" t="s">
        <v>65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0.5</v>
      </c>
      <c r="J23" s="220">
        <v>0</v>
      </c>
      <c r="K23" s="220">
        <v>0</v>
      </c>
      <c r="L23" s="220">
        <v>1</v>
      </c>
      <c r="M23" s="220">
        <v>0</v>
      </c>
      <c r="N23" s="114">
        <f>SUM(C23:M23)</f>
        <v>1.5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0.5</v>
      </c>
      <c r="V23" s="38">
        <v>0</v>
      </c>
      <c r="W23" s="38">
        <v>0</v>
      </c>
      <c r="X23" s="38">
        <v>1</v>
      </c>
      <c r="Y23" s="38">
        <v>0</v>
      </c>
      <c r="Z23" s="114">
        <f>SUM(O23:Y23)</f>
        <v>1.5</v>
      </c>
      <c r="AA23" s="29">
        <f t="shared" si="0"/>
        <v>100</v>
      </c>
    </row>
    <row r="24" spans="1:27" ht="12.75">
      <c r="A24" s="119"/>
      <c r="B24" s="69" t="s">
        <v>2</v>
      </c>
      <c r="C24" s="74">
        <f aca="true" t="shared" si="7" ref="C24:N24">SUM(C22:C23)</f>
        <v>0.5</v>
      </c>
      <c r="D24" s="74">
        <f t="shared" si="7"/>
        <v>0</v>
      </c>
      <c r="E24" s="74">
        <f t="shared" si="7"/>
        <v>0</v>
      </c>
      <c r="F24" s="74">
        <f t="shared" si="7"/>
        <v>0</v>
      </c>
      <c r="G24" s="74">
        <f t="shared" si="7"/>
        <v>0</v>
      </c>
      <c r="H24" s="74">
        <f t="shared" si="7"/>
        <v>0</v>
      </c>
      <c r="I24" s="74">
        <f t="shared" si="7"/>
        <v>0.5</v>
      </c>
      <c r="J24" s="74">
        <f t="shared" si="7"/>
        <v>0</v>
      </c>
      <c r="K24" s="74">
        <f t="shared" si="7"/>
        <v>0</v>
      </c>
      <c r="L24" s="74">
        <f t="shared" si="7"/>
        <v>1</v>
      </c>
      <c r="M24" s="74">
        <f t="shared" si="7"/>
        <v>0</v>
      </c>
      <c r="N24" s="74">
        <f t="shared" si="7"/>
        <v>2</v>
      </c>
      <c r="O24" s="74">
        <f aca="true" t="shared" si="8" ref="O24:Z24">SUM(O22:O23)</f>
        <v>0.5</v>
      </c>
      <c r="P24" s="74">
        <f t="shared" si="8"/>
        <v>0</v>
      </c>
      <c r="Q24" s="74">
        <f t="shared" si="8"/>
        <v>0</v>
      </c>
      <c r="R24" s="74">
        <f t="shared" si="8"/>
        <v>0</v>
      </c>
      <c r="S24" s="74">
        <f t="shared" si="8"/>
        <v>0</v>
      </c>
      <c r="T24" s="74">
        <f t="shared" si="8"/>
        <v>0</v>
      </c>
      <c r="U24" s="74">
        <f t="shared" si="8"/>
        <v>0.5</v>
      </c>
      <c r="V24" s="74">
        <f t="shared" si="8"/>
        <v>0</v>
      </c>
      <c r="W24" s="74">
        <f t="shared" si="8"/>
        <v>0</v>
      </c>
      <c r="X24" s="74">
        <f t="shared" si="8"/>
        <v>1</v>
      </c>
      <c r="Y24" s="74">
        <f t="shared" si="8"/>
        <v>0</v>
      </c>
      <c r="Z24" s="74">
        <f t="shared" si="8"/>
        <v>2</v>
      </c>
      <c r="AA24" s="159">
        <f t="shared" si="0"/>
        <v>100</v>
      </c>
    </row>
    <row r="25" spans="1:27" s="13" customFormat="1" ht="13.5" customHeight="1">
      <c r="A25" s="274" t="s">
        <v>6</v>
      </c>
      <c r="B25" s="275"/>
      <c r="C25" s="116">
        <f aca="true" t="shared" si="9" ref="C25:M25">C15+C18+C21+C24</f>
        <v>44.3</v>
      </c>
      <c r="D25" s="116">
        <f t="shared" si="9"/>
        <v>23.7</v>
      </c>
      <c r="E25" s="116">
        <f t="shared" si="9"/>
        <v>24.8</v>
      </c>
      <c r="F25" s="116">
        <f t="shared" si="9"/>
        <v>15.5</v>
      </c>
      <c r="G25" s="116">
        <f t="shared" si="9"/>
        <v>0</v>
      </c>
      <c r="H25" s="116">
        <f t="shared" si="9"/>
        <v>2.5</v>
      </c>
      <c r="I25" s="163">
        <f t="shared" si="9"/>
        <v>14</v>
      </c>
      <c r="J25" s="163">
        <f t="shared" si="9"/>
        <v>3.3</v>
      </c>
      <c r="K25" s="116">
        <f t="shared" si="9"/>
        <v>1.5</v>
      </c>
      <c r="L25" s="116">
        <f t="shared" si="9"/>
        <v>1</v>
      </c>
      <c r="M25" s="116">
        <f t="shared" si="9"/>
        <v>0</v>
      </c>
      <c r="N25" s="116">
        <f aca="true" t="shared" si="10" ref="N25:Y25">N15+N18+N21+N24</f>
        <v>130.6</v>
      </c>
      <c r="O25" s="163">
        <f t="shared" si="10"/>
        <v>37.76</v>
      </c>
      <c r="P25" s="163">
        <f t="shared" si="10"/>
        <v>25.9</v>
      </c>
      <c r="Q25" s="163">
        <f t="shared" si="10"/>
        <v>24.7</v>
      </c>
      <c r="R25" s="163">
        <f t="shared" si="10"/>
        <v>15</v>
      </c>
      <c r="S25" s="116">
        <f t="shared" si="10"/>
        <v>0</v>
      </c>
      <c r="T25" s="163">
        <f t="shared" si="10"/>
        <v>2.5</v>
      </c>
      <c r="U25" s="163">
        <f t="shared" si="10"/>
        <v>14</v>
      </c>
      <c r="V25" s="163">
        <f t="shared" si="10"/>
        <v>0.5</v>
      </c>
      <c r="W25" s="116">
        <f t="shared" si="10"/>
        <v>1.65</v>
      </c>
      <c r="X25" s="116">
        <f t="shared" si="10"/>
        <v>1</v>
      </c>
      <c r="Y25" s="116">
        <f t="shared" si="10"/>
        <v>0</v>
      </c>
      <c r="Z25" s="116">
        <f>Z15+Z18+Z21+Z24</f>
        <v>123.01</v>
      </c>
      <c r="AA25" s="123">
        <f t="shared" si="0"/>
        <v>94.18836140888209</v>
      </c>
    </row>
    <row r="26" spans="1:17" s="111" customFormat="1" ht="18" customHeight="1">
      <c r="A26" s="124"/>
      <c r="B26" s="124"/>
      <c r="C26"/>
      <c r="D26"/>
      <c r="E26"/>
      <c r="F26"/>
      <c r="G26"/>
      <c r="H26"/>
      <c r="I26"/>
      <c r="J26"/>
      <c r="K26"/>
      <c r="L26"/>
      <c r="M26"/>
      <c r="N26"/>
      <c r="O26"/>
      <c r="P26" s="8"/>
      <c r="Q26"/>
    </row>
    <row r="27" spans="1:17" ht="12.75">
      <c r="A27" s="125" t="s">
        <v>239</v>
      </c>
      <c r="B27" s="22" t="s">
        <v>203</v>
      </c>
      <c r="C27" s="22"/>
      <c r="D27" s="126" t="s">
        <v>204</v>
      </c>
      <c r="E27" s="22"/>
      <c r="P27" s="8"/>
      <c r="Q27"/>
    </row>
    <row r="28" spans="1:17" ht="12.75">
      <c r="A28" s="15"/>
      <c r="B28" s="22" t="s">
        <v>205</v>
      </c>
      <c r="C28" s="22"/>
      <c r="D28" s="22" t="s">
        <v>206</v>
      </c>
      <c r="E28" s="22"/>
      <c r="P28" s="8"/>
      <c r="Q28"/>
    </row>
    <row r="29" spans="1:17" ht="12.75">
      <c r="A29" s="15"/>
      <c r="B29" s="22" t="s">
        <v>207</v>
      </c>
      <c r="C29" s="22"/>
      <c r="D29" s="22" t="s">
        <v>208</v>
      </c>
      <c r="E29" s="22"/>
      <c r="P29" s="8"/>
      <c r="Q29"/>
    </row>
    <row r="30" spans="1:17" ht="12.75">
      <c r="A30" s="15"/>
      <c r="B30" s="126" t="s">
        <v>209</v>
      </c>
      <c r="C30" s="15"/>
      <c r="D30" s="22" t="s">
        <v>210</v>
      </c>
      <c r="E30" s="15"/>
      <c r="P30" s="8"/>
      <c r="Q30"/>
    </row>
    <row r="31" spans="1:17" ht="12.75">
      <c r="A31" s="15"/>
      <c r="B31" s="126" t="s">
        <v>211</v>
      </c>
      <c r="C31" s="15"/>
      <c r="D31" s="22" t="s">
        <v>212</v>
      </c>
      <c r="E31" s="15"/>
      <c r="P31" s="8"/>
      <c r="Q31"/>
    </row>
    <row r="32" spans="1:17" ht="12.75">
      <c r="A32" s="15"/>
      <c r="B32" s="126" t="s">
        <v>213</v>
      </c>
      <c r="C32" s="15"/>
      <c r="D32" s="15"/>
      <c r="E32" s="15"/>
      <c r="P32" s="8"/>
      <c r="Q32"/>
    </row>
    <row r="33" spans="16:17" ht="12.75">
      <c r="P33" s="8"/>
      <c r="Q33"/>
    </row>
    <row r="34" spans="16:17" ht="12.75">
      <c r="P34" s="8"/>
      <c r="Q34"/>
    </row>
    <row r="43" ht="12.75" customHeight="1"/>
  </sheetData>
  <sheetProtection/>
  <mergeCells count="12">
    <mergeCell ref="Z7:AA7"/>
    <mergeCell ref="O9:Z9"/>
    <mergeCell ref="A25:B25"/>
    <mergeCell ref="A12:A15"/>
    <mergeCell ref="A1:D1"/>
    <mergeCell ref="A2:D2"/>
    <mergeCell ref="B9:B10"/>
    <mergeCell ref="A9:A10"/>
    <mergeCell ref="C9:N9"/>
    <mergeCell ref="A4:AA4"/>
    <mergeCell ref="A5:AA5"/>
    <mergeCell ref="A6:AA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2.57421875" style="0" customWidth="1"/>
    <col min="2" max="2" width="9.8515625" style="0" customWidth="1"/>
    <col min="6" max="9" width="4.8515625" style="0" customWidth="1"/>
    <col min="10" max="10" width="8.140625" style="0" customWidth="1"/>
    <col min="11" max="11" width="7.421875" style="0" customWidth="1"/>
    <col min="12" max="12" width="9.140625" style="8" customWidth="1"/>
    <col min="13" max="16" width="4.8515625" style="8" customWidth="1"/>
    <col min="17" max="18" width="5.57421875" style="8" customWidth="1"/>
    <col min="19" max="19" width="5.57421875" style="0" customWidth="1"/>
  </cols>
  <sheetData>
    <row r="1" spans="1:33" ht="12.75">
      <c r="A1" s="261" t="s">
        <v>13</v>
      </c>
      <c r="B1" s="261"/>
      <c r="C1" s="261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2.75">
      <c r="A2" s="261" t="s">
        <v>14</v>
      </c>
      <c r="B2" s="261"/>
      <c r="C2" s="261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2.75">
      <c r="A3" s="7"/>
      <c r="B3" s="7"/>
      <c r="C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2.75">
      <c r="A5" s="271" t="s">
        <v>318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2.75">
      <c r="A6" s="271" t="s">
        <v>270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6:33" ht="12.75">
      <c r="P8" s="286" t="s">
        <v>214</v>
      </c>
      <c r="Q8" s="286"/>
      <c r="R8" s="286"/>
      <c r="S8" s="28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0:33" ht="12.75"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2.75">
      <c r="A10" s="262" t="s">
        <v>66</v>
      </c>
      <c r="B10" s="265" t="s">
        <v>56</v>
      </c>
      <c r="C10" s="283" t="s">
        <v>216</v>
      </c>
      <c r="D10" s="284"/>
      <c r="E10" s="285"/>
      <c r="F10" s="268" t="s">
        <v>218</v>
      </c>
      <c r="G10" s="269"/>
      <c r="H10" s="269"/>
      <c r="I10" s="270"/>
      <c r="J10" s="283" t="s">
        <v>217</v>
      </c>
      <c r="K10" s="284"/>
      <c r="L10" s="285"/>
      <c r="M10" s="268" t="s">
        <v>218</v>
      </c>
      <c r="N10" s="269"/>
      <c r="O10" s="269"/>
      <c r="P10" s="270"/>
      <c r="Q10" s="268" t="s">
        <v>104</v>
      </c>
      <c r="R10" s="269"/>
      <c r="S10" s="27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256" ht="12.75">
      <c r="A11" s="264"/>
      <c r="B11" s="267"/>
      <c r="C11" s="68" t="s">
        <v>0</v>
      </c>
      <c r="D11" s="68" t="s">
        <v>1</v>
      </c>
      <c r="E11" s="68" t="s">
        <v>2</v>
      </c>
      <c r="F11" s="86">
        <v>1</v>
      </c>
      <c r="G11" s="86">
        <v>2</v>
      </c>
      <c r="H11" s="86">
        <v>3</v>
      </c>
      <c r="I11" s="86">
        <v>4</v>
      </c>
      <c r="J11" s="68" t="s">
        <v>0</v>
      </c>
      <c r="K11" s="68" t="s">
        <v>1</v>
      </c>
      <c r="L11" s="68" t="s">
        <v>2</v>
      </c>
      <c r="M11" s="86">
        <v>1</v>
      </c>
      <c r="N11" s="86">
        <v>2</v>
      </c>
      <c r="O11" s="86">
        <v>3</v>
      </c>
      <c r="P11" s="86">
        <v>4</v>
      </c>
      <c r="Q11" s="95" t="s">
        <v>232</v>
      </c>
      <c r="R11" s="95" t="s">
        <v>233</v>
      </c>
      <c r="S11" s="95" t="s">
        <v>219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1" customFormat="1" ht="11.25" customHeight="1">
      <c r="A12" s="18">
        <v>1</v>
      </c>
      <c r="B12" s="19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  <c r="Q12" s="34">
        <v>17</v>
      </c>
      <c r="R12" s="34">
        <v>18</v>
      </c>
      <c r="S12" s="20">
        <v>19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43" ht="12.75">
      <c r="A13" s="276" t="s">
        <v>161</v>
      </c>
      <c r="B13" s="11" t="s">
        <v>58</v>
      </c>
      <c r="C13" s="219">
        <v>5.5</v>
      </c>
      <c r="D13" s="220">
        <v>0</v>
      </c>
      <c r="E13" s="51">
        <f aca="true" t="shared" si="0" ref="E13:E25">C13+D13</f>
        <v>5.5</v>
      </c>
      <c r="F13" s="51">
        <v>5.5</v>
      </c>
      <c r="G13" s="51">
        <v>0</v>
      </c>
      <c r="H13" s="51">
        <v>0</v>
      </c>
      <c r="I13" s="51">
        <v>0</v>
      </c>
      <c r="J13" s="40">
        <v>0.3</v>
      </c>
      <c r="K13" s="40">
        <v>0</v>
      </c>
      <c r="L13" s="51">
        <f>J13+K13</f>
        <v>0.3</v>
      </c>
      <c r="M13" s="40">
        <v>0</v>
      </c>
      <c r="N13" s="40">
        <v>0.3</v>
      </c>
      <c r="O13" s="40">
        <v>0</v>
      </c>
      <c r="P13" s="40">
        <v>0</v>
      </c>
      <c r="Q13" s="52">
        <f aca="true" t="shared" si="1" ref="Q13:S14">J13/C13*100</f>
        <v>5.454545454545454</v>
      </c>
      <c r="R13" s="52">
        <v>0</v>
      </c>
      <c r="S13" s="52">
        <f t="shared" si="1"/>
        <v>5.454545454545454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129" ht="12.75">
      <c r="A14" s="277"/>
      <c r="B14" s="1" t="s">
        <v>59</v>
      </c>
      <c r="C14" s="220">
        <v>2.7</v>
      </c>
      <c r="D14" s="220">
        <v>0</v>
      </c>
      <c r="E14" s="51">
        <f t="shared" si="0"/>
        <v>2.7</v>
      </c>
      <c r="F14" s="51">
        <v>2.7</v>
      </c>
      <c r="G14" s="51">
        <v>0</v>
      </c>
      <c r="H14" s="51">
        <v>0</v>
      </c>
      <c r="I14" s="51">
        <v>0</v>
      </c>
      <c r="J14" s="38">
        <v>1</v>
      </c>
      <c r="K14" s="38">
        <v>0</v>
      </c>
      <c r="L14" s="51">
        <f>J14+K14</f>
        <v>1</v>
      </c>
      <c r="M14" s="40">
        <v>0</v>
      </c>
      <c r="N14" s="40">
        <v>1</v>
      </c>
      <c r="O14" s="40">
        <v>0</v>
      </c>
      <c r="P14" s="40">
        <v>0</v>
      </c>
      <c r="Q14" s="52">
        <f t="shared" si="1"/>
        <v>37.03703703703704</v>
      </c>
      <c r="R14" s="52">
        <v>0</v>
      </c>
      <c r="S14" s="52">
        <f t="shared" si="1"/>
        <v>37.03703703703704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33" ht="12.75">
      <c r="A15" s="277"/>
      <c r="B15" s="1" t="s">
        <v>9</v>
      </c>
      <c r="C15" s="220">
        <v>0.85</v>
      </c>
      <c r="D15" s="220">
        <v>0.48</v>
      </c>
      <c r="E15" s="51">
        <f t="shared" si="0"/>
        <v>1.33</v>
      </c>
      <c r="F15" s="51">
        <v>0</v>
      </c>
      <c r="G15" s="51">
        <v>0</v>
      </c>
      <c r="H15" s="51">
        <v>0.85</v>
      </c>
      <c r="I15" s="51">
        <v>0.48</v>
      </c>
      <c r="J15" s="38">
        <v>0.85</v>
      </c>
      <c r="K15" s="38">
        <v>0.48</v>
      </c>
      <c r="L15" s="51">
        <f>J15+K15</f>
        <v>1.33</v>
      </c>
      <c r="M15" s="40">
        <v>0</v>
      </c>
      <c r="N15" s="40">
        <v>1.33</v>
      </c>
      <c r="O15" s="40">
        <v>0</v>
      </c>
      <c r="P15" s="40">
        <v>0</v>
      </c>
      <c r="Q15" s="52">
        <f aca="true" t="shared" si="2" ref="Q15:Q26">J15/C15*100</f>
        <v>100</v>
      </c>
      <c r="R15" s="52">
        <f aca="true" t="shared" si="3" ref="R15:R26">K15/D15*100</f>
        <v>100</v>
      </c>
      <c r="S15" s="52">
        <f aca="true" t="shared" si="4" ref="S15:S26">L15/E15*100</f>
        <v>100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2.75">
      <c r="A16" s="278"/>
      <c r="B16" s="69" t="s">
        <v>2</v>
      </c>
      <c r="C16" s="74">
        <f>SUM(C13:C15)</f>
        <v>9.049999999999999</v>
      </c>
      <c r="D16" s="74">
        <f>SUM(D13:D15)</f>
        <v>0.48</v>
      </c>
      <c r="E16" s="75">
        <f t="shared" si="0"/>
        <v>9.53</v>
      </c>
      <c r="F16" s="75">
        <f>SUM(F13:F15)</f>
        <v>8.2</v>
      </c>
      <c r="G16" s="75">
        <f>SUM(G13:G15)</f>
        <v>0</v>
      </c>
      <c r="H16" s="75">
        <f>SUM(H13:H15)</f>
        <v>0.85</v>
      </c>
      <c r="I16" s="75">
        <f>SUM(I13:I15)</f>
        <v>0.48</v>
      </c>
      <c r="J16" s="74">
        <f aca="true" t="shared" si="5" ref="J16:P16">SUM(J13:J15)</f>
        <v>2.15</v>
      </c>
      <c r="K16" s="74">
        <f t="shared" si="5"/>
        <v>0.48</v>
      </c>
      <c r="L16" s="75">
        <f t="shared" si="5"/>
        <v>2.63</v>
      </c>
      <c r="M16" s="75">
        <f t="shared" si="5"/>
        <v>0</v>
      </c>
      <c r="N16" s="75">
        <f t="shared" si="5"/>
        <v>2.63</v>
      </c>
      <c r="O16" s="75">
        <f t="shared" si="5"/>
        <v>0</v>
      </c>
      <c r="P16" s="75">
        <f t="shared" si="5"/>
        <v>0</v>
      </c>
      <c r="Q16" s="76">
        <f t="shared" si="2"/>
        <v>23.75690607734807</v>
      </c>
      <c r="R16" s="76">
        <f t="shared" si="3"/>
        <v>100</v>
      </c>
      <c r="S16" s="76">
        <f t="shared" si="4"/>
        <v>27.597061909758658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12.75">
      <c r="A17" s="117"/>
      <c r="B17" s="1" t="s">
        <v>60</v>
      </c>
      <c r="C17" s="38">
        <v>10.95</v>
      </c>
      <c r="D17" s="38">
        <v>2.4</v>
      </c>
      <c r="E17" s="40">
        <f t="shared" si="0"/>
        <v>13.35</v>
      </c>
      <c r="F17" s="40">
        <v>4</v>
      </c>
      <c r="G17" s="40">
        <v>9.35</v>
      </c>
      <c r="H17" s="40">
        <v>0</v>
      </c>
      <c r="I17" s="40">
        <v>0</v>
      </c>
      <c r="J17" s="132">
        <v>10.95</v>
      </c>
      <c r="K17" s="132">
        <v>2.4</v>
      </c>
      <c r="L17" s="51">
        <f>J17+K17</f>
        <v>13.35</v>
      </c>
      <c r="M17" s="224">
        <v>10.75</v>
      </c>
      <c r="N17" s="224">
        <v>0</v>
      </c>
      <c r="O17" s="224">
        <v>0.3</v>
      </c>
      <c r="P17" s="224">
        <v>2.3</v>
      </c>
      <c r="Q17" s="228">
        <f t="shared" si="2"/>
        <v>100</v>
      </c>
      <c r="R17" s="228">
        <f t="shared" si="3"/>
        <v>100</v>
      </c>
      <c r="S17" s="228">
        <f t="shared" si="4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2.75">
      <c r="A18" s="118" t="s">
        <v>162</v>
      </c>
      <c r="B18" s="1" t="s">
        <v>61</v>
      </c>
      <c r="C18" s="38">
        <v>2.8</v>
      </c>
      <c r="D18" s="38">
        <v>0</v>
      </c>
      <c r="E18" s="40">
        <f t="shared" si="0"/>
        <v>2.8</v>
      </c>
      <c r="F18" s="40">
        <v>0</v>
      </c>
      <c r="G18" s="40">
        <v>0</v>
      </c>
      <c r="H18" s="40">
        <v>0</v>
      </c>
      <c r="I18" s="40">
        <v>2.8</v>
      </c>
      <c r="J18" s="132">
        <v>27.28</v>
      </c>
      <c r="K18" s="132">
        <v>6.7</v>
      </c>
      <c r="L18" s="51">
        <f>J18+K18</f>
        <v>33.980000000000004</v>
      </c>
      <c r="M18" s="224">
        <v>31.18</v>
      </c>
      <c r="N18" s="224">
        <v>0</v>
      </c>
      <c r="O18" s="224">
        <v>0</v>
      </c>
      <c r="P18" s="224">
        <v>2.8</v>
      </c>
      <c r="Q18" s="228">
        <f t="shared" si="2"/>
        <v>974.2857142857143</v>
      </c>
      <c r="R18" s="228">
        <v>0</v>
      </c>
      <c r="S18" s="228">
        <f t="shared" si="4"/>
        <v>1213.571428571429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2.75">
      <c r="A19" s="119"/>
      <c r="B19" s="69" t="s">
        <v>2</v>
      </c>
      <c r="C19" s="74">
        <f>SUM(C17:C18)</f>
        <v>13.75</v>
      </c>
      <c r="D19" s="74">
        <f>SUM(D17:D18)</f>
        <v>2.4</v>
      </c>
      <c r="E19" s="75">
        <f t="shared" si="0"/>
        <v>16.15</v>
      </c>
      <c r="F19" s="75">
        <f>SUM(F17:F18)</f>
        <v>4</v>
      </c>
      <c r="G19" s="75">
        <f>SUM(G17:G18)</f>
        <v>9.35</v>
      </c>
      <c r="H19" s="75">
        <f>SUM(H17:H18)</f>
        <v>0</v>
      </c>
      <c r="I19" s="75">
        <f>SUM(I17:I18)</f>
        <v>2.8</v>
      </c>
      <c r="J19" s="74">
        <f aca="true" t="shared" si="6" ref="J19:P19">SUM(J17:J18)</f>
        <v>38.230000000000004</v>
      </c>
      <c r="K19" s="74">
        <f t="shared" si="6"/>
        <v>9.1</v>
      </c>
      <c r="L19" s="75">
        <f t="shared" si="6"/>
        <v>47.330000000000005</v>
      </c>
      <c r="M19" s="75">
        <f t="shared" si="6"/>
        <v>41.93</v>
      </c>
      <c r="N19" s="75">
        <f t="shared" si="6"/>
        <v>0</v>
      </c>
      <c r="O19" s="75">
        <f t="shared" si="6"/>
        <v>0.3</v>
      </c>
      <c r="P19" s="75">
        <f t="shared" si="6"/>
        <v>5.1</v>
      </c>
      <c r="Q19" s="76">
        <f t="shared" si="2"/>
        <v>278.03636363636366</v>
      </c>
      <c r="R19" s="76">
        <f t="shared" si="3"/>
        <v>379.16666666666663</v>
      </c>
      <c r="S19" s="76">
        <f t="shared" si="4"/>
        <v>293.06501547987625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2.75">
      <c r="A20" s="117"/>
      <c r="B20" s="1" t="s">
        <v>62</v>
      </c>
      <c r="C20" s="132">
        <v>0</v>
      </c>
      <c r="D20" s="132">
        <v>0.6</v>
      </c>
      <c r="E20" s="51">
        <f t="shared" si="0"/>
        <v>0.6</v>
      </c>
      <c r="F20" s="51">
        <v>0.6</v>
      </c>
      <c r="G20" s="51">
        <v>0</v>
      </c>
      <c r="H20" s="51">
        <v>0</v>
      </c>
      <c r="I20" s="51">
        <v>0</v>
      </c>
      <c r="J20" s="38">
        <v>0</v>
      </c>
      <c r="K20" s="38">
        <v>0</v>
      </c>
      <c r="L20" s="51">
        <f>J20+K20</f>
        <v>0</v>
      </c>
      <c r="M20" s="40">
        <v>0</v>
      </c>
      <c r="N20" s="40">
        <v>0</v>
      </c>
      <c r="O20" s="40">
        <v>0</v>
      </c>
      <c r="P20" s="40">
        <v>0</v>
      </c>
      <c r="Q20" s="229">
        <v>0</v>
      </c>
      <c r="R20" s="52">
        <f t="shared" si="3"/>
        <v>0</v>
      </c>
      <c r="S20" s="52">
        <f t="shared" si="4"/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2.75">
      <c r="A21" s="118" t="s">
        <v>163</v>
      </c>
      <c r="B21" s="1" t="s">
        <v>63</v>
      </c>
      <c r="C21" s="132">
        <v>0.95</v>
      </c>
      <c r="D21" s="132">
        <v>1.04</v>
      </c>
      <c r="E21" s="51">
        <f t="shared" si="0"/>
        <v>1.99</v>
      </c>
      <c r="F21" s="51">
        <v>0</v>
      </c>
      <c r="G21" s="51">
        <v>1.99</v>
      </c>
      <c r="H21" s="51">
        <v>0</v>
      </c>
      <c r="I21" s="51">
        <v>0</v>
      </c>
      <c r="J21" s="38">
        <v>1.04</v>
      </c>
      <c r="K21" s="38">
        <v>0.95</v>
      </c>
      <c r="L21" s="51">
        <f>J21+K21</f>
        <v>1.99</v>
      </c>
      <c r="M21" s="40">
        <v>0</v>
      </c>
      <c r="N21" s="40">
        <v>1.99</v>
      </c>
      <c r="O21" s="40">
        <v>0</v>
      </c>
      <c r="P21" s="40">
        <v>0</v>
      </c>
      <c r="Q21" s="52">
        <f t="shared" si="2"/>
        <v>109.47368421052633</v>
      </c>
      <c r="R21" s="52">
        <f t="shared" si="3"/>
        <v>91.34615384615384</v>
      </c>
      <c r="S21" s="52">
        <f t="shared" si="4"/>
        <v>100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2.75">
      <c r="A22" s="119"/>
      <c r="B22" s="69" t="s">
        <v>2</v>
      </c>
      <c r="C22" s="74">
        <f>SUM(C20:C21)</f>
        <v>0.95</v>
      </c>
      <c r="D22" s="74">
        <f>SUM(D20:D21)</f>
        <v>1.6400000000000001</v>
      </c>
      <c r="E22" s="75">
        <f t="shared" si="0"/>
        <v>2.59</v>
      </c>
      <c r="F22" s="75">
        <f>SUM(F20:F21)</f>
        <v>0.6</v>
      </c>
      <c r="G22" s="75">
        <f>SUM(G20:G21)</f>
        <v>1.99</v>
      </c>
      <c r="H22" s="75">
        <f>SUM(H20:H21)</f>
        <v>0</v>
      </c>
      <c r="I22" s="75">
        <v>0</v>
      </c>
      <c r="J22" s="74">
        <f aca="true" t="shared" si="7" ref="J22:P22">SUM(J20:J21)</f>
        <v>1.04</v>
      </c>
      <c r="K22" s="74">
        <f t="shared" si="7"/>
        <v>0.95</v>
      </c>
      <c r="L22" s="75">
        <f t="shared" si="7"/>
        <v>1.99</v>
      </c>
      <c r="M22" s="75">
        <f t="shared" si="7"/>
        <v>0</v>
      </c>
      <c r="N22" s="75">
        <f t="shared" si="7"/>
        <v>1.99</v>
      </c>
      <c r="O22" s="75">
        <f t="shared" si="7"/>
        <v>0</v>
      </c>
      <c r="P22" s="75">
        <f t="shared" si="7"/>
        <v>0</v>
      </c>
      <c r="Q22" s="76">
        <f t="shared" si="2"/>
        <v>109.47368421052633</v>
      </c>
      <c r="R22" s="76">
        <f t="shared" si="3"/>
        <v>57.92682926829268</v>
      </c>
      <c r="S22" s="76">
        <f t="shared" si="4"/>
        <v>76.83397683397683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2.75">
      <c r="A23" s="117"/>
      <c r="B23" s="1" t="s">
        <v>64</v>
      </c>
      <c r="C23" s="221">
        <v>0</v>
      </c>
      <c r="D23" s="220">
        <v>0</v>
      </c>
      <c r="E23" s="51">
        <f t="shared" si="0"/>
        <v>0</v>
      </c>
      <c r="F23" s="51">
        <v>0</v>
      </c>
      <c r="G23" s="51">
        <v>0</v>
      </c>
      <c r="H23" s="51">
        <v>0</v>
      </c>
      <c r="I23" s="51">
        <v>0</v>
      </c>
      <c r="J23" s="38">
        <v>0</v>
      </c>
      <c r="K23" s="38">
        <v>0</v>
      </c>
      <c r="L23" s="51">
        <f>J23+K23</f>
        <v>0</v>
      </c>
      <c r="M23" s="40">
        <v>0</v>
      </c>
      <c r="N23" s="40">
        <v>0</v>
      </c>
      <c r="O23" s="40">
        <v>0</v>
      </c>
      <c r="P23" s="40">
        <v>0</v>
      </c>
      <c r="Q23" s="228">
        <v>0</v>
      </c>
      <c r="R23" s="52">
        <v>0</v>
      </c>
      <c r="S23" s="52"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2.75">
      <c r="A24" s="118" t="s">
        <v>164</v>
      </c>
      <c r="B24" s="1" t="s">
        <v>65</v>
      </c>
      <c r="C24" s="221">
        <v>0.5</v>
      </c>
      <c r="D24" s="220">
        <v>0</v>
      </c>
      <c r="E24" s="51">
        <f t="shared" si="0"/>
        <v>0.5</v>
      </c>
      <c r="F24" s="51">
        <v>0</v>
      </c>
      <c r="G24" s="51">
        <v>0</v>
      </c>
      <c r="H24" s="51">
        <v>0.5</v>
      </c>
      <c r="I24" s="51">
        <v>0</v>
      </c>
      <c r="J24" s="38">
        <v>0.5</v>
      </c>
      <c r="K24" s="38">
        <v>0</v>
      </c>
      <c r="L24" s="51">
        <f>J24+K24</f>
        <v>0.5</v>
      </c>
      <c r="M24" s="40">
        <v>0</v>
      </c>
      <c r="N24" s="40">
        <v>0</v>
      </c>
      <c r="O24" s="40">
        <v>0.5</v>
      </c>
      <c r="P24" s="40">
        <v>0</v>
      </c>
      <c r="Q24" s="52">
        <f>J24/C24*100</f>
        <v>100</v>
      </c>
      <c r="R24" s="52">
        <v>0</v>
      </c>
      <c r="S24" s="52">
        <f>L24/E24*100</f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2.75">
      <c r="A25" s="119"/>
      <c r="B25" s="69" t="s">
        <v>2</v>
      </c>
      <c r="C25" s="74">
        <f>SUM(C23:C24)</f>
        <v>0.5</v>
      </c>
      <c r="D25" s="74">
        <f>SUM(D23:D24)</f>
        <v>0</v>
      </c>
      <c r="E25" s="75">
        <f t="shared" si="0"/>
        <v>0.5</v>
      </c>
      <c r="F25" s="75">
        <f>SUM(F23:F24)</f>
        <v>0</v>
      </c>
      <c r="G25" s="75">
        <v>0</v>
      </c>
      <c r="H25" s="75">
        <f>SUM(H23:H24)</f>
        <v>0.5</v>
      </c>
      <c r="I25" s="75">
        <v>0</v>
      </c>
      <c r="J25" s="74">
        <f aca="true" t="shared" si="8" ref="J25:P25">SUM(J23:J24)</f>
        <v>0.5</v>
      </c>
      <c r="K25" s="74">
        <f t="shared" si="8"/>
        <v>0</v>
      </c>
      <c r="L25" s="75">
        <f t="shared" si="8"/>
        <v>0.5</v>
      </c>
      <c r="M25" s="75">
        <f t="shared" si="8"/>
        <v>0</v>
      </c>
      <c r="N25" s="75">
        <f t="shared" si="8"/>
        <v>0</v>
      </c>
      <c r="O25" s="75">
        <f t="shared" si="8"/>
        <v>0.5</v>
      </c>
      <c r="P25" s="75">
        <f t="shared" si="8"/>
        <v>0</v>
      </c>
      <c r="Q25" s="76">
        <f t="shared" si="2"/>
        <v>100</v>
      </c>
      <c r="R25" s="76">
        <v>0</v>
      </c>
      <c r="S25" s="76">
        <f t="shared" si="4"/>
        <v>100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3.5" customHeight="1">
      <c r="A26" s="274" t="s">
        <v>6</v>
      </c>
      <c r="B26" s="275"/>
      <c r="C26" s="72">
        <f aca="true" t="shared" si="9" ref="C26:H26">C16+C19+C22+C25</f>
        <v>24.249999999999996</v>
      </c>
      <c r="D26" s="72">
        <f t="shared" si="9"/>
        <v>4.52</v>
      </c>
      <c r="E26" s="72">
        <f t="shared" si="9"/>
        <v>28.77</v>
      </c>
      <c r="F26" s="72">
        <f t="shared" si="9"/>
        <v>12.799999999999999</v>
      </c>
      <c r="G26" s="72">
        <f t="shared" si="9"/>
        <v>11.34</v>
      </c>
      <c r="H26" s="72">
        <f t="shared" si="9"/>
        <v>1.35</v>
      </c>
      <c r="I26" s="72">
        <f>I16+I19+I22+I25</f>
        <v>3.28</v>
      </c>
      <c r="J26" s="72">
        <f aca="true" t="shared" si="10" ref="J26:P26">J16+J19+J22+J25</f>
        <v>41.92</v>
      </c>
      <c r="K26" s="72">
        <f t="shared" si="10"/>
        <v>10.53</v>
      </c>
      <c r="L26" s="72">
        <f t="shared" si="10"/>
        <v>52.45000000000001</v>
      </c>
      <c r="M26" s="72">
        <f t="shared" si="10"/>
        <v>41.93</v>
      </c>
      <c r="N26" s="72">
        <f t="shared" si="10"/>
        <v>4.62</v>
      </c>
      <c r="O26" s="72">
        <f t="shared" si="10"/>
        <v>0.8</v>
      </c>
      <c r="P26" s="72">
        <f t="shared" si="10"/>
        <v>5.1</v>
      </c>
      <c r="Q26" s="179">
        <f t="shared" si="2"/>
        <v>172.8659793814433</v>
      </c>
      <c r="R26" s="179">
        <f t="shared" si="3"/>
        <v>232.9646017699115</v>
      </c>
      <c r="S26" s="179">
        <f t="shared" si="4"/>
        <v>182.3079596802225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20:33" ht="12.75"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0:33" ht="12.75"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2.75">
      <c r="A29" s="130" t="s">
        <v>222</v>
      </c>
      <c r="B29" s="23" t="s">
        <v>223</v>
      </c>
      <c r="C29" s="23"/>
      <c r="D29" s="23"/>
      <c r="E29" s="23"/>
      <c r="F29" s="23"/>
      <c r="G29" s="2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2.75">
      <c r="A30" s="130"/>
      <c r="B30" s="273" t="s">
        <v>224</v>
      </c>
      <c r="C30" s="273"/>
      <c r="D30" s="273"/>
      <c r="E30" s="273"/>
      <c r="F30" s="273"/>
      <c r="G30" s="13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2:33" ht="12.75">
      <c r="B31" s="273" t="s">
        <v>225</v>
      </c>
      <c r="C31" s="273"/>
      <c r="D31" s="273"/>
      <c r="E31" s="273"/>
      <c r="F31" s="273"/>
      <c r="G31" s="27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ht="12.75">
      <c r="B32" s="23" t="s">
        <v>226</v>
      </c>
      <c r="C32" s="23"/>
      <c r="D32" s="23"/>
      <c r="E32" s="23"/>
      <c r="F32" s="23"/>
      <c r="G32" s="2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0:33" ht="12.75"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0:33" ht="12.75"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0:33" ht="12.75"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9" spans="12:18" ht="12.75">
      <c r="L39"/>
      <c r="M39"/>
      <c r="N39"/>
      <c r="O39"/>
      <c r="P39"/>
      <c r="Q39"/>
      <c r="R39"/>
    </row>
    <row r="40" spans="12:18" ht="12.75">
      <c r="L40"/>
      <c r="M40"/>
      <c r="N40"/>
      <c r="O40"/>
      <c r="P40"/>
      <c r="Q40"/>
      <c r="R40"/>
    </row>
    <row r="41" spans="12:18" ht="12.75">
      <c r="L41"/>
      <c r="M41"/>
      <c r="N41"/>
      <c r="O41"/>
      <c r="P41"/>
      <c r="Q41"/>
      <c r="R41"/>
    </row>
    <row r="42" spans="12:18" ht="12.75">
      <c r="L42"/>
      <c r="M42"/>
      <c r="N42"/>
      <c r="O42"/>
      <c r="P42"/>
      <c r="Q42"/>
      <c r="R42"/>
    </row>
    <row r="43" spans="12:18" ht="12.75">
      <c r="L43"/>
      <c r="M43"/>
      <c r="N43"/>
      <c r="O43"/>
      <c r="P43"/>
      <c r="Q43"/>
      <c r="R43"/>
    </row>
    <row r="44" spans="12:18" ht="12.75">
      <c r="L44"/>
      <c r="M44"/>
      <c r="N44"/>
      <c r="O44"/>
      <c r="P44"/>
      <c r="Q44"/>
      <c r="R44"/>
    </row>
    <row r="45" spans="12:18" ht="12.75">
      <c r="L45"/>
      <c r="M45"/>
      <c r="N45"/>
      <c r="O45"/>
      <c r="P45"/>
      <c r="Q45"/>
      <c r="R45"/>
    </row>
    <row r="46" spans="12:18" ht="12.75">
      <c r="L46"/>
      <c r="M46"/>
      <c r="N46"/>
      <c r="O46"/>
      <c r="P46"/>
      <c r="Q46"/>
      <c r="R46"/>
    </row>
    <row r="47" spans="12:18" ht="12.75">
      <c r="L47"/>
      <c r="M47"/>
      <c r="N47"/>
      <c r="O47"/>
      <c r="P47"/>
      <c r="Q47"/>
      <c r="R47"/>
    </row>
    <row r="48" spans="12:18" ht="12.75" customHeight="1">
      <c r="L48"/>
      <c r="M48"/>
      <c r="N48"/>
      <c r="O48"/>
      <c r="P48"/>
      <c r="Q48"/>
      <c r="R48"/>
    </row>
    <row r="49" spans="12:18" ht="12.75">
      <c r="L49"/>
      <c r="M49"/>
      <c r="N49"/>
      <c r="O49"/>
      <c r="P49"/>
      <c r="Q49"/>
      <c r="R49"/>
    </row>
    <row r="50" spans="12:18" ht="12.75">
      <c r="L50"/>
      <c r="M50"/>
      <c r="N50"/>
      <c r="O50"/>
      <c r="P50"/>
      <c r="Q50"/>
      <c r="R50"/>
    </row>
    <row r="51" spans="12:18" ht="12.75">
      <c r="L51"/>
      <c r="M51"/>
      <c r="N51"/>
      <c r="O51"/>
      <c r="P51"/>
      <c r="Q51"/>
      <c r="R51"/>
    </row>
    <row r="52" spans="12:18" ht="12.75">
      <c r="L52"/>
      <c r="M52"/>
      <c r="N52"/>
      <c r="O52"/>
      <c r="P52"/>
      <c r="Q52"/>
      <c r="R52"/>
    </row>
    <row r="53" spans="12:18" ht="12.75">
      <c r="L53"/>
      <c r="M53"/>
      <c r="N53"/>
      <c r="O53"/>
      <c r="P53"/>
      <c r="Q53"/>
      <c r="R53"/>
    </row>
    <row r="54" spans="12:18" ht="12.75">
      <c r="L54"/>
      <c r="M54"/>
      <c r="N54"/>
      <c r="O54"/>
      <c r="P54"/>
      <c r="Q54"/>
      <c r="R54"/>
    </row>
    <row r="55" spans="12:18" ht="12.75">
      <c r="L55"/>
      <c r="M55"/>
      <c r="N55"/>
      <c r="O55"/>
      <c r="P55"/>
      <c r="Q55"/>
      <c r="R55"/>
    </row>
    <row r="56" spans="12:18" ht="12.75">
      <c r="L56"/>
      <c r="M56"/>
      <c r="N56"/>
      <c r="O56"/>
      <c r="P56"/>
      <c r="Q56"/>
      <c r="R56"/>
    </row>
    <row r="57" spans="12:18" ht="12.75">
      <c r="L57"/>
      <c r="M57"/>
      <c r="N57"/>
      <c r="O57"/>
      <c r="P57"/>
      <c r="Q57"/>
      <c r="R57"/>
    </row>
  </sheetData>
  <sheetProtection/>
  <mergeCells count="17">
    <mergeCell ref="A13:A16"/>
    <mergeCell ref="Q10:S10"/>
    <mergeCell ref="A10:A11"/>
    <mergeCell ref="J10:L10"/>
    <mergeCell ref="C10:E10"/>
    <mergeCell ref="F10:I10"/>
    <mergeCell ref="B10:B11"/>
    <mergeCell ref="B30:F30"/>
    <mergeCell ref="B31:G31"/>
    <mergeCell ref="A26:B26"/>
    <mergeCell ref="A1:C1"/>
    <mergeCell ref="A2:C2"/>
    <mergeCell ref="A4:S4"/>
    <mergeCell ref="A5:S5"/>
    <mergeCell ref="A6:S6"/>
    <mergeCell ref="P8:S8"/>
    <mergeCell ref="M10:P1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35"/>
  <sheetViews>
    <sheetView zoomScale="90" zoomScaleNormal="90" zoomScalePageLayoutView="0" workbookViewId="0" topLeftCell="A1">
      <selection activeCell="AA24" sqref="AA24"/>
    </sheetView>
  </sheetViews>
  <sheetFormatPr defaultColWidth="9.140625" defaultRowHeight="12.75"/>
  <cols>
    <col min="1" max="1" width="11.140625" style="0" customWidth="1"/>
    <col min="2" max="2" width="8.421875" style="0" customWidth="1"/>
    <col min="3" max="4" width="5.28125" style="0" customWidth="1"/>
    <col min="5" max="5" width="5.7109375" style="0" customWidth="1"/>
    <col min="6" max="11" width="4.8515625" style="0" customWidth="1"/>
    <col min="12" max="12" width="4.8515625" style="8" customWidth="1"/>
    <col min="13" max="13" width="4.8515625" style="0" customWidth="1"/>
    <col min="14" max="14" width="5.7109375" style="0" customWidth="1"/>
    <col min="15" max="16" width="4.7109375" style="0" customWidth="1"/>
    <col min="17" max="17" width="5.28125" style="0" customWidth="1"/>
    <col min="18" max="18" width="5.7109375" style="0" customWidth="1"/>
    <col min="19" max="25" width="4.8515625" style="0" customWidth="1"/>
    <col min="26" max="27" width="6.28125" style="0" customWidth="1"/>
  </cols>
  <sheetData>
    <row r="1" spans="1:27" ht="12.75">
      <c r="A1" s="261" t="s">
        <v>13</v>
      </c>
      <c r="B1" s="261"/>
      <c r="C1" s="26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261" t="s">
        <v>14</v>
      </c>
      <c r="B2" s="261"/>
      <c r="C2" s="26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2.75">
      <c r="A3" s="7"/>
      <c r="B3" s="7"/>
      <c r="C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ht="12.75">
      <c r="A5" s="271" t="s">
        <v>318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ht="12.75">
      <c r="A6" s="271" t="s">
        <v>221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3:27" ht="12.75">
      <c r="M8" s="12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6" t="s">
        <v>220</v>
      </c>
      <c r="AA8" s="286"/>
    </row>
    <row r="9" spans="14:27" ht="12.75"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2.75" customHeight="1">
      <c r="A10" s="262" t="s">
        <v>66</v>
      </c>
      <c r="B10" s="265" t="s">
        <v>56</v>
      </c>
      <c r="C10" s="283" t="s">
        <v>227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83" t="s">
        <v>230</v>
      </c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5"/>
      <c r="AA10" s="66" t="s">
        <v>100</v>
      </c>
    </row>
    <row r="11" spans="1:241" s="21" customFormat="1" ht="11.25" customHeight="1">
      <c r="A11" s="264"/>
      <c r="B11" s="267"/>
      <c r="C11" s="113" t="s">
        <v>190</v>
      </c>
      <c r="D11" s="113">
        <v>106</v>
      </c>
      <c r="E11" s="113" t="s">
        <v>191</v>
      </c>
      <c r="F11" s="113" t="s">
        <v>192</v>
      </c>
      <c r="G11" s="113" t="s">
        <v>193</v>
      </c>
      <c r="H11" s="113" t="s">
        <v>194</v>
      </c>
      <c r="I11" s="113" t="s">
        <v>195</v>
      </c>
      <c r="J11" s="113" t="s">
        <v>196</v>
      </c>
      <c r="K11" s="113" t="s">
        <v>197</v>
      </c>
      <c r="L11" s="113" t="s">
        <v>198</v>
      </c>
      <c r="M11" s="113" t="s">
        <v>199</v>
      </c>
      <c r="N11" s="164" t="s">
        <v>2</v>
      </c>
      <c r="O11" s="113" t="s">
        <v>190</v>
      </c>
      <c r="P11" s="113">
        <v>106</v>
      </c>
      <c r="Q11" s="113" t="s">
        <v>191</v>
      </c>
      <c r="R11" s="113" t="s">
        <v>192</v>
      </c>
      <c r="S11" s="113" t="s">
        <v>193</v>
      </c>
      <c r="T11" s="113" t="s">
        <v>194</v>
      </c>
      <c r="U11" s="113" t="s">
        <v>195</v>
      </c>
      <c r="V11" s="113" t="s">
        <v>196</v>
      </c>
      <c r="W11" s="113" t="s">
        <v>197</v>
      </c>
      <c r="X11" s="113" t="s">
        <v>198</v>
      </c>
      <c r="Y11" s="113" t="s">
        <v>199</v>
      </c>
      <c r="Z11" s="164" t="s">
        <v>2</v>
      </c>
      <c r="AA11" s="86" t="s">
        <v>202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129"/>
      <c r="IG11" s="129"/>
    </row>
    <row r="12" spans="1:241" s="112" customFormat="1" ht="11.25" customHeight="1">
      <c r="A12" s="135">
        <v>1</v>
      </c>
      <c r="B12" s="133">
        <v>2</v>
      </c>
      <c r="C12" s="136" t="s">
        <v>228</v>
      </c>
      <c r="D12" s="136" t="s">
        <v>229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  <c r="K12" s="136">
        <v>11</v>
      </c>
      <c r="L12" s="136">
        <v>12</v>
      </c>
      <c r="M12" s="136">
        <v>13</v>
      </c>
      <c r="N12" s="137">
        <v>14</v>
      </c>
      <c r="O12" s="136">
        <v>15</v>
      </c>
      <c r="P12" s="136">
        <v>16</v>
      </c>
      <c r="Q12" s="136">
        <v>17</v>
      </c>
      <c r="R12" s="136">
        <v>18</v>
      </c>
      <c r="S12" s="136">
        <v>19</v>
      </c>
      <c r="T12" s="136">
        <v>20</v>
      </c>
      <c r="U12" s="136">
        <v>21</v>
      </c>
      <c r="V12" s="136">
        <v>22</v>
      </c>
      <c r="W12" s="136">
        <v>23</v>
      </c>
      <c r="X12" s="136">
        <v>24</v>
      </c>
      <c r="Y12" s="136">
        <v>25</v>
      </c>
      <c r="Z12" s="137">
        <v>26</v>
      </c>
      <c r="AA12" s="138">
        <v>27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29"/>
      <c r="IG12" s="129"/>
    </row>
    <row r="13" spans="1:241" ht="12.75">
      <c r="A13" s="277" t="s">
        <v>161</v>
      </c>
      <c r="B13" s="156" t="s">
        <v>58</v>
      </c>
      <c r="C13" s="220">
        <v>5.5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114">
        <f>SUM(C13:M13)</f>
        <v>5.5</v>
      </c>
      <c r="O13" s="38">
        <v>0.3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114">
        <f>SUM(O13:Y13)</f>
        <v>0.3</v>
      </c>
      <c r="AA13" s="139">
        <f>Z13/N13*100</f>
        <v>5.454545454545454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IF13" s="128"/>
      <c r="IG13" s="128"/>
    </row>
    <row r="14" spans="1:112" ht="12.75">
      <c r="A14" s="277"/>
      <c r="B14" s="46" t="s">
        <v>59</v>
      </c>
      <c r="C14" s="220">
        <v>2.7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114">
        <f>SUM(C14:M14)</f>
        <v>2.7</v>
      </c>
      <c r="O14" s="38">
        <v>1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114">
        <f>SUM(O14:Y14)</f>
        <v>1</v>
      </c>
      <c r="AA14" s="139">
        <f>Z14/N14*100</f>
        <v>37.03703703703704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</row>
    <row r="15" spans="1:27" ht="12.75">
      <c r="A15" s="277"/>
      <c r="B15" s="46" t="s">
        <v>9</v>
      </c>
      <c r="C15" s="220">
        <v>1.14</v>
      </c>
      <c r="D15" s="220">
        <v>0.19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114">
        <f>SUM(C15:M15)</f>
        <v>1.3299999999999998</v>
      </c>
      <c r="O15" s="38">
        <v>1.14</v>
      </c>
      <c r="P15" s="38">
        <v>0.19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114">
        <f>SUM(O15:Y15)</f>
        <v>1.3299999999999998</v>
      </c>
      <c r="AA15" s="139">
        <f aca="true" t="shared" si="0" ref="AA15:AA26">Z15/N15*100</f>
        <v>100</v>
      </c>
    </row>
    <row r="16" spans="1:27" ht="12.75">
      <c r="A16" s="278"/>
      <c r="B16" s="157" t="s">
        <v>2</v>
      </c>
      <c r="C16" s="74">
        <f aca="true" t="shared" si="1" ref="C16:M16">SUM(C13:C15)</f>
        <v>9.34</v>
      </c>
      <c r="D16" s="74">
        <f t="shared" si="1"/>
        <v>0.19</v>
      </c>
      <c r="E16" s="74">
        <f t="shared" si="1"/>
        <v>0</v>
      </c>
      <c r="F16" s="74">
        <f t="shared" si="1"/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  <c r="L16" s="74">
        <f t="shared" si="1"/>
        <v>0</v>
      </c>
      <c r="M16" s="74">
        <f t="shared" si="1"/>
        <v>0</v>
      </c>
      <c r="N16" s="74">
        <f aca="true" t="shared" si="2" ref="N16:Z16">SUM(N13:N15)</f>
        <v>9.53</v>
      </c>
      <c r="O16" s="74">
        <f t="shared" si="2"/>
        <v>2.44</v>
      </c>
      <c r="P16" s="74">
        <f t="shared" si="2"/>
        <v>0.19</v>
      </c>
      <c r="Q16" s="74">
        <f t="shared" si="2"/>
        <v>0</v>
      </c>
      <c r="R16" s="74">
        <f t="shared" si="2"/>
        <v>0</v>
      </c>
      <c r="S16" s="74">
        <f t="shared" si="2"/>
        <v>0</v>
      </c>
      <c r="T16" s="74">
        <f t="shared" si="2"/>
        <v>0</v>
      </c>
      <c r="U16" s="74">
        <f t="shared" si="2"/>
        <v>0</v>
      </c>
      <c r="V16" s="74">
        <f t="shared" si="2"/>
        <v>0</v>
      </c>
      <c r="W16" s="74">
        <f t="shared" si="2"/>
        <v>0</v>
      </c>
      <c r="X16" s="74">
        <f t="shared" si="2"/>
        <v>0</v>
      </c>
      <c r="Y16" s="74">
        <f t="shared" si="2"/>
        <v>0</v>
      </c>
      <c r="Z16" s="74">
        <f t="shared" si="2"/>
        <v>2.63</v>
      </c>
      <c r="AA16" s="158">
        <f t="shared" si="0"/>
        <v>27.597061909758658</v>
      </c>
    </row>
    <row r="17" spans="1:27" ht="12.75">
      <c r="A17" s="117"/>
      <c r="B17" s="46" t="s">
        <v>60</v>
      </c>
      <c r="C17" s="38">
        <v>0</v>
      </c>
      <c r="D17" s="38">
        <v>3.1</v>
      </c>
      <c r="E17" s="38">
        <v>10.25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14">
        <f>SUM(C17:M17)</f>
        <v>13.35</v>
      </c>
      <c r="O17" s="132">
        <v>0</v>
      </c>
      <c r="P17" s="132">
        <v>3.1</v>
      </c>
      <c r="Q17" s="132">
        <v>10.25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14">
        <f>SUM(O17:Y17)</f>
        <v>13.35</v>
      </c>
      <c r="AA17" s="139">
        <f t="shared" si="0"/>
        <v>100</v>
      </c>
    </row>
    <row r="18" spans="1:27" ht="12.75">
      <c r="A18" s="118" t="s">
        <v>162</v>
      </c>
      <c r="B18" s="46" t="s">
        <v>61</v>
      </c>
      <c r="C18" s="38">
        <v>0</v>
      </c>
      <c r="D18" s="38">
        <v>0.4</v>
      </c>
      <c r="E18" s="38">
        <v>0</v>
      </c>
      <c r="F18" s="38">
        <v>0</v>
      </c>
      <c r="G18" s="38">
        <v>0</v>
      </c>
      <c r="H18" s="38">
        <v>0</v>
      </c>
      <c r="I18" s="38">
        <v>2.4</v>
      </c>
      <c r="J18" s="38">
        <v>0</v>
      </c>
      <c r="K18" s="38">
        <v>0</v>
      </c>
      <c r="L18" s="38">
        <v>0</v>
      </c>
      <c r="M18" s="38">
        <v>0</v>
      </c>
      <c r="N18" s="114">
        <f>SUM(C18:M18)</f>
        <v>2.8</v>
      </c>
      <c r="O18" s="38">
        <v>0</v>
      </c>
      <c r="P18" s="38">
        <v>0.4</v>
      </c>
      <c r="Q18" s="38">
        <v>0</v>
      </c>
      <c r="R18" s="38">
        <v>31.18</v>
      </c>
      <c r="S18" s="38">
        <v>0</v>
      </c>
      <c r="T18" s="38">
        <v>0</v>
      </c>
      <c r="U18" s="38">
        <v>2.4</v>
      </c>
      <c r="V18" s="38">
        <v>0</v>
      </c>
      <c r="W18" s="38">
        <v>0</v>
      </c>
      <c r="X18" s="38">
        <v>0</v>
      </c>
      <c r="Y18" s="38">
        <v>0</v>
      </c>
      <c r="Z18" s="114">
        <f>SUM(O18:Y18)</f>
        <v>33.98</v>
      </c>
      <c r="AA18" s="139">
        <f t="shared" si="0"/>
        <v>1213.5714285714287</v>
      </c>
    </row>
    <row r="19" spans="1:27" ht="12.75">
      <c r="A19" s="119"/>
      <c r="B19" s="157" t="s">
        <v>2</v>
      </c>
      <c r="C19" s="74">
        <f aca="true" t="shared" si="3" ref="C19:M19">SUM(C17:C18)</f>
        <v>0</v>
      </c>
      <c r="D19" s="74">
        <f t="shared" si="3"/>
        <v>3.5</v>
      </c>
      <c r="E19" s="74">
        <f t="shared" si="3"/>
        <v>10.25</v>
      </c>
      <c r="F19" s="74">
        <f t="shared" si="3"/>
        <v>0</v>
      </c>
      <c r="G19" s="74">
        <f t="shared" si="3"/>
        <v>0</v>
      </c>
      <c r="H19" s="74">
        <f t="shared" si="3"/>
        <v>0</v>
      </c>
      <c r="I19" s="74">
        <f t="shared" si="3"/>
        <v>2.4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aca="true" t="shared" si="4" ref="N19:Z19">SUM(N17:N18)</f>
        <v>16.15</v>
      </c>
      <c r="O19" s="74">
        <f t="shared" si="4"/>
        <v>0</v>
      </c>
      <c r="P19" s="74">
        <f t="shared" si="4"/>
        <v>3.5</v>
      </c>
      <c r="Q19" s="74">
        <f t="shared" si="4"/>
        <v>10.25</v>
      </c>
      <c r="R19" s="74">
        <f t="shared" si="4"/>
        <v>31.18</v>
      </c>
      <c r="S19" s="74">
        <f t="shared" si="4"/>
        <v>0</v>
      </c>
      <c r="T19" s="74">
        <f t="shared" si="4"/>
        <v>0</v>
      </c>
      <c r="U19" s="74">
        <f t="shared" si="4"/>
        <v>2.4</v>
      </c>
      <c r="V19" s="74">
        <f t="shared" si="4"/>
        <v>0</v>
      </c>
      <c r="W19" s="74">
        <f t="shared" si="4"/>
        <v>0</v>
      </c>
      <c r="X19" s="74">
        <f t="shared" si="4"/>
        <v>0</v>
      </c>
      <c r="Y19" s="74">
        <f t="shared" si="4"/>
        <v>0</v>
      </c>
      <c r="Z19" s="74">
        <f t="shared" si="4"/>
        <v>47.33</v>
      </c>
      <c r="AA19" s="158">
        <f t="shared" si="0"/>
        <v>293.0650154798762</v>
      </c>
    </row>
    <row r="20" spans="1:27" ht="12.75">
      <c r="A20" s="117"/>
      <c r="B20" s="46" t="s">
        <v>62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0.6</v>
      </c>
      <c r="K20" s="132">
        <v>0</v>
      </c>
      <c r="L20" s="132">
        <v>0</v>
      </c>
      <c r="M20" s="132">
        <v>0</v>
      </c>
      <c r="N20" s="115">
        <f>SUM(C20:M20)</f>
        <v>0.6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15">
        <f>SUM(O20:Y20)</f>
        <v>0</v>
      </c>
      <c r="AA20" s="139">
        <f t="shared" si="0"/>
        <v>0</v>
      </c>
    </row>
    <row r="21" spans="1:27" ht="12.75">
      <c r="A21" s="118" t="s">
        <v>163</v>
      </c>
      <c r="B21" s="46" t="s">
        <v>63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1.99</v>
      </c>
      <c r="M21" s="132">
        <v>0</v>
      </c>
      <c r="N21" s="115">
        <f>SUM(C21:M21)</f>
        <v>1.99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1.99</v>
      </c>
      <c r="Y21" s="132">
        <v>0</v>
      </c>
      <c r="Z21" s="115">
        <f>SUM(O21:Y21)</f>
        <v>1.99</v>
      </c>
      <c r="AA21" s="139">
        <f t="shared" si="0"/>
        <v>100</v>
      </c>
    </row>
    <row r="22" spans="1:27" ht="12.75">
      <c r="A22" s="119"/>
      <c r="B22" s="157" t="s">
        <v>2</v>
      </c>
      <c r="C22" s="74">
        <f aca="true" t="shared" si="5" ref="C22:M22">SUM(C20:C21)</f>
        <v>0</v>
      </c>
      <c r="D22" s="74">
        <f t="shared" si="5"/>
        <v>0</v>
      </c>
      <c r="E22" s="74">
        <f t="shared" si="5"/>
        <v>0</v>
      </c>
      <c r="F22" s="74"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0.6</v>
      </c>
      <c r="K22" s="74">
        <f t="shared" si="5"/>
        <v>0</v>
      </c>
      <c r="L22" s="74">
        <f t="shared" si="5"/>
        <v>1.99</v>
      </c>
      <c r="M22" s="74">
        <f t="shared" si="5"/>
        <v>0</v>
      </c>
      <c r="N22" s="74">
        <f>SUM(N20:N21)</f>
        <v>2.59</v>
      </c>
      <c r="O22" s="74">
        <f>SUM(O20:O21)</f>
        <v>0</v>
      </c>
      <c r="P22" s="74">
        <f>SUM(P20:P21)</f>
        <v>0</v>
      </c>
      <c r="Q22" s="74">
        <f>SUM(Q20:Q21)</f>
        <v>0</v>
      </c>
      <c r="R22" s="74">
        <v>0</v>
      </c>
      <c r="S22" s="74">
        <f aca="true" t="shared" si="6" ref="S22:Z22">SUM(S20:S21)</f>
        <v>0</v>
      </c>
      <c r="T22" s="74">
        <f t="shared" si="6"/>
        <v>0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1.99</v>
      </c>
      <c r="Y22" s="74">
        <f t="shared" si="6"/>
        <v>0</v>
      </c>
      <c r="Z22" s="74">
        <f t="shared" si="6"/>
        <v>1.99</v>
      </c>
      <c r="AA22" s="158">
        <f t="shared" si="0"/>
        <v>76.83397683397683</v>
      </c>
    </row>
    <row r="23" spans="1:27" ht="12.75">
      <c r="A23" s="117"/>
      <c r="B23" s="46" t="s">
        <v>64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114">
        <f>SUM(C23:M23)</f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114">
        <f>SUM(O23:Y23)</f>
        <v>0</v>
      </c>
      <c r="AA23" s="139">
        <v>0</v>
      </c>
    </row>
    <row r="24" spans="1:27" ht="12.75">
      <c r="A24" s="118" t="s">
        <v>164</v>
      </c>
      <c r="B24" s="46" t="s">
        <v>65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0.5</v>
      </c>
      <c r="M24" s="220">
        <v>0</v>
      </c>
      <c r="N24" s="114">
        <f>SUM(C24:M24)</f>
        <v>0.5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0.5</v>
      </c>
      <c r="Y24" s="38">
        <v>0</v>
      </c>
      <c r="Z24" s="114">
        <f>SUM(O24:Y24)</f>
        <v>0.5</v>
      </c>
      <c r="AA24" s="139">
        <f>Z24/N24*100</f>
        <v>100</v>
      </c>
    </row>
    <row r="25" spans="1:27" ht="12.75">
      <c r="A25" s="119"/>
      <c r="B25" s="157" t="s">
        <v>2</v>
      </c>
      <c r="C25" s="74">
        <f aca="true" t="shared" si="7" ref="C25:H25">SUM(C23:C24)</f>
        <v>0</v>
      </c>
      <c r="D25" s="74">
        <f t="shared" si="7"/>
        <v>0</v>
      </c>
      <c r="E25" s="74">
        <f t="shared" si="7"/>
        <v>0</v>
      </c>
      <c r="F25" s="74">
        <f t="shared" si="7"/>
        <v>0</v>
      </c>
      <c r="G25" s="74">
        <f t="shared" si="7"/>
        <v>0</v>
      </c>
      <c r="H25" s="74">
        <f t="shared" si="7"/>
        <v>0</v>
      </c>
      <c r="I25" s="74">
        <f aca="true" t="shared" si="8" ref="I25:Z25">SUM(I23:I24)</f>
        <v>0</v>
      </c>
      <c r="J25" s="74">
        <f t="shared" si="8"/>
        <v>0</v>
      </c>
      <c r="K25" s="74">
        <f t="shared" si="8"/>
        <v>0</v>
      </c>
      <c r="L25" s="74">
        <f t="shared" si="8"/>
        <v>0.5</v>
      </c>
      <c r="M25" s="74">
        <f t="shared" si="8"/>
        <v>0</v>
      </c>
      <c r="N25" s="74">
        <f t="shared" si="8"/>
        <v>0.5</v>
      </c>
      <c r="O25" s="74">
        <f t="shared" si="8"/>
        <v>0</v>
      </c>
      <c r="P25" s="74">
        <f t="shared" si="8"/>
        <v>0</v>
      </c>
      <c r="Q25" s="74">
        <f t="shared" si="8"/>
        <v>0</v>
      </c>
      <c r="R25" s="74">
        <f t="shared" si="8"/>
        <v>0</v>
      </c>
      <c r="S25" s="74">
        <f t="shared" si="8"/>
        <v>0</v>
      </c>
      <c r="T25" s="74">
        <f t="shared" si="8"/>
        <v>0</v>
      </c>
      <c r="U25" s="74">
        <f t="shared" si="8"/>
        <v>0</v>
      </c>
      <c r="V25" s="74">
        <f t="shared" si="8"/>
        <v>0</v>
      </c>
      <c r="W25" s="74">
        <f t="shared" si="8"/>
        <v>0</v>
      </c>
      <c r="X25" s="74">
        <f t="shared" si="8"/>
        <v>0.5</v>
      </c>
      <c r="Y25" s="74">
        <f t="shared" si="8"/>
        <v>0</v>
      </c>
      <c r="Z25" s="74">
        <f t="shared" si="8"/>
        <v>0.5</v>
      </c>
      <c r="AA25" s="158">
        <f t="shared" si="0"/>
        <v>100</v>
      </c>
    </row>
    <row r="26" spans="1:27" ht="14.25" customHeight="1">
      <c r="A26" s="274" t="s">
        <v>6</v>
      </c>
      <c r="B26" s="275"/>
      <c r="C26" s="116">
        <f aca="true" t="shared" si="9" ref="C26:N26">C16+C19+C22+C25</f>
        <v>9.34</v>
      </c>
      <c r="D26" s="116">
        <f t="shared" si="9"/>
        <v>3.69</v>
      </c>
      <c r="E26" s="116">
        <f t="shared" si="9"/>
        <v>10.25</v>
      </c>
      <c r="F26" s="116">
        <f t="shared" si="9"/>
        <v>0</v>
      </c>
      <c r="G26" s="116">
        <f t="shared" si="9"/>
        <v>0</v>
      </c>
      <c r="H26" s="116">
        <f t="shared" si="9"/>
        <v>0</v>
      </c>
      <c r="I26" s="116">
        <f t="shared" si="9"/>
        <v>2.4</v>
      </c>
      <c r="J26" s="116">
        <f t="shared" si="9"/>
        <v>0.6</v>
      </c>
      <c r="K26" s="116">
        <f t="shared" si="9"/>
        <v>0</v>
      </c>
      <c r="L26" s="116">
        <f t="shared" si="9"/>
        <v>2.49</v>
      </c>
      <c r="M26" s="116">
        <f t="shared" si="9"/>
        <v>0</v>
      </c>
      <c r="N26" s="116">
        <f t="shared" si="9"/>
        <v>28.77</v>
      </c>
      <c r="O26" s="116">
        <f aca="true" t="shared" si="10" ref="O26:Z26">O16+O19+O22+O25</f>
        <v>2.44</v>
      </c>
      <c r="P26" s="116">
        <f t="shared" si="10"/>
        <v>3.69</v>
      </c>
      <c r="Q26" s="116">
        <f t="shared" si="10"/>
        <v>10.25</v>
      </c>
      <c r="R26" s="116">
        <f t="shared" si="10"/>
        <v>31.18</v>
      </c>
      <c r="S26" s="116">
        <f t="shared" si="10"/>
        <v>0</v>
      </c>
      <c r="T26" s="116">
        <f t="shared" si="10"/>
        <v>0</v>
      </c>
      <c r="U26" s="116">
        <f t="shared" si="10"/>
        <v>2.4</v>
      </c>
      <c r="V26" s="116">
        <f t="shared" si="10"/>
        <v>0</v>
      </c>
      <c r="W26" s="116">
        <f t="shared" si="10"/>
        <v>0</v>
      </c>
      <c r="X26" s="116">
        <f t="shared" si="10"/>
        <v>2.49</v>
      </c>
      <c r="Y26" s="116">
        <f t="shared" si="10"/>
        <v>0</v>
      </c>
      <c r="Z26" s="116">
        <f t="shared" si="10"/>
        <v>52.45</v>
      </c>
      <c r="AA26" s="180">
        <f t="shared" si="0"/>
        <v>182.30795968022247</v>
      </c>
    </row>
    <row r="27" spans="14:27" ht="12.75"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4:27" ht="12.75"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2.75">
      <c r="A29" s="130" t="s">
        <v>239</v>
      </c>
      <c r="B29" s="23" t="s">
        <v>203</v>
      </c>
      <c r="C29" s="23"/>
      <c r="D29" s="131" t="s">
        <v>204</v>
      </c>
      <c r="E29" s="23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ht="12.75">
      <c r="B30" s="23" t="s">
        <v>205</v>
      </c>
      <c r="C30" s="23"/>
      <c r="D30" s="23" t="s">
        <v>206</v>
      </c>
      <c r="E30" s="23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2.75">
      <c r="B31" s="23" t="s">
        <v>207</v>
      </c>
      <c r="C31" s="23"/>
      <c r="D31" s="23" t="s">
        <v>208</v>
      </c>
      <c r="E31" s="23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2.75">
      <c r="B32" s="131" t="s">
        <v>209</v>
      </c>
      <c r="D32" s="23" t="s">
        <v>210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2.75">
      <c r="B33" s="131" t="s">
        <v>211</v>
      </c>
      <c r="D33" s="23" t="s">
        <v>212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2.75">
      <c r="B34" s="131" t="s">
        <v>213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4:27" ht="12.75"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49" ht="12.75" customHeight="1"/>
  </sheetData>
  <sheetProtection/>
  <mergeCells count="12">
    <mergeCell ref="A13:A16"/>
    <mergeCell ref="A26:B26"/>
    <mergeCell ref="A10:A11"/>
    <mergeCell ref="B10:B11"/>
    <mergeCell ref="A1:C1"/>
    <mergeCell ref="A2:C2"/>
    <mergeCell ref="O10:Z10"/>
    <mergeCell ref="A4:AA4"/>
    <mergeCell ref="A5:AA5"/>
    <mergeCell ref="A6:AA6"/>
    <mergeCell ref="Z8:AA8"/>
    <mergeCell ref="C10:N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13.421875" style="0" customWidth="1"/>
    <col min="2" max="2" width="9.7109375" style="0" customWidth="1"/>
    <col min="3" max="3" width="9.8515625" style="0" customWidth="1"/>
    <col min="4" max="4" width="8.57421875" style="0" customWidth="1"/>
    <col min="5" max="5" width="8.140625" style="0" customWidth="1"/>
    <col min="6" max="9" width="5.7109375" style="0" customWidth="1"/>
    <col min="10" max="10" width="9.8515625" style="0" customWidth="1"/>
    <col min="11" max="11" width="8.8515625" style="0" customWidth="1"/>
    <col min="12" max="12" width="8.140625" style="8" customWidth="1"/>
    <col min="13" max="16" width="5.7109375" style="8" customWidth="1"/>
    <col min="17" max="18" width="4.8515625" style="8" customWidth="1"/>
    <col min="19" max="19" width="5.57421875" style="0" customWidth="1"/>
  </cols>
  <sheetData>
    <row r="1" spans="1:33" ht="12.75">
      <c r="A1" s="261" t="s">
        <v>13</v>
      </c>
      <c r="B1" s="261"/>
      <c r="C1" s="261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2.75">
      <c r="A2" s="261" t="s">
        <v>14</v>
      </c>
      <c r="B2" s="261"/>
      <c r="C2" s="261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2.75">
      <c r="A3" s="7"/>
      <c r="B3" s="7"/>
      <c r="C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2.75">
      <c r="A5" s="271" t="s">
        <v>318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2.75">
      <c r="A6" s="271" t="s">
        <v>231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6:33" ht="12.75">
      <c r="P8" s="286" t="s">
        <v>215</v>
      </c>
      <c r="Q8" s="286"/>
      <c r="R8" s="286"/>
      <c r="S8" s="28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0:33" ht="12.75"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2.75" customHeight="1">
      <c r="A10" s="262" t="s">
        <v>66</v>
      </c>
      <c r="B10" s="265" t="s">
        <v>56</v>
      </c>
      <c r="C10" s="268" t="s">
        <v>234</v>
      </c>
      <c r="D10" s="269"/>
      <c r="E10" s="270"/>
      <c r="F10" s="268" t="s">
        <v>218</v>
      </c>
      <c r="G10" s="269"/>
      <c r="H10" s="269"/>
      <c r="I10" s="270"/>
      <c r="J10" s="268" t="s">
        <v>236</v>
      </c>
      <c r="K10" s="269"/>
      <c r="L10" s="270"/>
      <c r="M10" s="268" t="s">
        <v>218</v>
      </c>
      <c r="N10" s="269"/>
      <c r="O10" s="269"/>
      <c r="P10" s="270"/>
      <c r="Q10" s="268" t="s">
        <v>104</v>
      </c>
      <c r="R10" s="269"/>
      <c r="S10" s="27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256" ht="12.75">
      <c r="A11" s="264"/>
      <c r="B11" s="287"/>
      <c r="C11" s="68" t="s">
        <v>265</v>
      </c>
      <c r="D11" s="68" t="s">
        <v>235</v>
      </c>
      <c r="E11" s="68" t="s">
        <v>2</v>
      </c>
      <c r="F11" s="86">
        <v>1</v>
      </c>
      <c r="G11" s="86">
        <v>2</v>
      </c>
      <c r="H11" s="86">
        <v>3</v>
      </c>
      <c r="I11" s="86">
        <v>4</v>
      </c>
      <c r="J11" s="68" t="s">
        <v>265</v>
      </c>
      <c r="K11" s="68" t="s">
        <v>235</v>
      </c>
      <c r="L11" s="68" t="s">
        <v>2</v>
      </c>
      <c r="M11" s="86">
        <v>1</v>
      </c>
      <c r="N11" s="86">
        <v>2</v>
      </c>
      <c r="O11" s="86">
        <v>3</v>
      </c>
      <c r="P11" s="86">
        <v>4</v>
      </c>
      <c r="Q11" s="95" t="s">
        <v>232</v>
      </c>
      <c r="R11" s="95" t="s">
        <v>233</v>
      </c>
      <c r="S11" s="95" t="s">
        <v>219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1" customFormat="1" ht="11.25" customHeight="1">
      <c r="A12" s="18">
        <v>1</v>
      </c>
      <c r="B12" s="19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  <c r="Q12" s="34">
        <v>17</v>
      </c>
      <c r="R12" s="34">
        <v>18</v>
      </c>
      <c r="S12" s="20">
        <v>19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43" ht="12.75">
      <c r="A13" s="277" t="s">
        <v>161</v>
      </c>
      <c r="B13" s="11" t="s">
        <v>58</v>
      </c>
      <c r="C13" s="40">
        <v>31</v>
      </c>
      <c r="D13" s="40">
        <v>0</v>
      </c>
      <c r="E13" s="51">
        <f aca="true" t="shared" si="0" ref="E13:E25">C13+D13</f>
        <v>31</v>
      </c>
      <c r="F13" s="222">
        <v>31</v>
      </c>
      <c r="G13" s="220">
        <v>0</v>
      </c>
      <c r="H13" s="220">
        <v>0</v>
      </c>
      <c r="I13" s="220">
        <v>0</v>
      </c>
      <c r="J13" s="40">
        <v>22.9</v>
      </c>
      <c r="K13" s="40">
        <v>0</v>
      </c>
      <c r="L13" s="51">
        <f>J13+K13</f>
        <v>22.9</v>
      </c>
      <c r="M13" s="40">
        <v>0</v>
      </c>
      <c r="N13" s="40">
        <v>22.9</v>
      </c>
      <c r="O13" s="40">
        <v>0</v>
      </c>
      <c r="P13" s="40">
        <v>0</v>
      </c>
      <c r="Q13" s="52">
        <f>J13/C13*100</f>
        <v>73.87096774193547</v>
      </c>
      <c r="R13" s="52">
        <v>0</v>
      </c>
      <c r="S13" s="52">
        <f aca="true" t="shared" si="1" ref="S13:S23">L13/E13*100</f>
        <v>73.87096774193547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129" ht="12.75">
      <c r="A14" s="277"/>
      <c r="B14" s="1" t="s">
        <v>59</v>
      </c>
      <c r="C14" s="38">
        <v>26.6</v>
      </c>
      <c r="D14" s="38">
        <v>0</v>
      </c>
      <c r="E14" s="51">
        <f t="shared" si="0"/>
        <v>26.6</v>
      </c>
      <c r="F14" s="220">
        <v>26.6</v>
      </c>
      <c r="G14" s="220">
        <v>0</v>
      </c>
      <c r="H14" s="220">
        <v>0</v>
      </c>
      <c r="I14" s="220">
        <v>0</v>
      </c>
      <c r="J14" s="38">
        <v>19.3</v>
      </c>
      <c r="K14" s="38">
        <v>0</v>
      </c>
      <c r="L14" s="51">
        <f>J14+K14</f>
        <v>19.3</v>
      </c>
      <c r="M14" s="40">
        <v>0</v>
      </c>
      <c r="N14" s="40">
        <v>19.3</v>
      </c>
      <c r="O14" s="40">
        <v>0</v>
      </c>
      <c r="P14" s="40">
        <v>0</v>
      </c>
      <c r="Q14" s="52">
        <f aca="true" t="shared" si="2" ref="Q14:Q26">J14/C14*100</f>
        <v>72.55639097744361</v>
      </c>
      <c r="R14" s="52">
        <v>0</v>
      </c>
      <c r="S14" s="52">
        <f t="shared" si="1"/>
        <v>72.55639097744361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33" ht="12.75">
      <c r="A15" s="277"/>
      <c r="B15" s="1" t="s">
        <v>9</v>
      </c>
      <c r="C15" s="38">
        <v>39.35</v>
      </c>
      <c r="D15" s="38">
        <v>7.51</v>
      </c>
      <c r="E15" s="51">
        <f t="shared" si="0"/>
        <v>46.86</v>
      </c>
      <c r="F15" s="220">
        <v>5.2</v>
      </c>
      <c r="G15" s="220">
        <v>37.66</v>
      </c>
      <c r="H15" s="220">
        <v>4</v>
      </c>
      <c r="I15" s="220">
        <v>0</v>
      </c>
      <c r="J15" s="38">
        <v>33</v>
      </c>
      <c r="K15" s="38">
        <v>4</v>
      </c>
      <c r="L15" s="51">
        <f>J15+K15</f>
        <v>37</v>
      </c>
      <c r="M15" s="40">
        <v>3.2</v>
      </c>
      <c r="N15" s="40">
        <v>31.8</v>
      </c>
      <c r="O15" s="40">
        <v>2</v>
      </c>
      <c r="P15" s="40">
        <v>0</v>
      </c>
      <c r="Q15" s="52">
        <f t="shared" si="2"/>
        <v>83.86277001270648</v>
      </c>
      <c r="R15" s="52">
        <f>K15/D15*100</f>
        <v>53.26231691078562</v>
      </c>
      <c r="S15" s="52">
        <f t="shared" si="1"/>
        <v>78.95860008536066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2.75">
      <c r="A16" s="278"/>
      <c r="B16" s="69" t="s">
        <v>2</v>
      </c>
      <c r="C16" s="74">
        <f>SUM(C13:C15)</f>
        <v>96.95</v>
      </c>
      <c r="D16" s="74">
        <f>SUM(D13:D15)</f>
        <v>7.51</v>
      </c>
      <c r="E16" s="75">
        <f t="shared" si="0"/>
        <v>104.46000000000001</v>
      </c>
      <c r="F16" s="75">
        <f aca="true" t="shared" si="3" ref="F16:L16">SUM(F13:F15)</f>
        <v>62.800000000000004</v>
      </c>
      <c r="G16" s="75">
        <f t="shared" si="3"/>
        <v>37.66</v>
      </c>
      <c r="H16" s="75">
        <f t="shared" si="3"/>
        <v>4</v>
      </c>
      <c r="I16" s="75">
        <f t="shared" si="3"/>
        <v>0</v>
      </c>
      <c r="J16" s="74">
        <f t="shared" si="3"/>
        <v>75.2</v>
      </c>
      <c r="K16" s="74">
        <f t="shared" si="3"/>
        <v>4</v>
      </c>
      <c r="L16" s="75">
        <f t="shared" si="3"/>
        <v>79.2</v>
      </c>
      <c r="M16" s="75">
        <f>SUM(M13:M15)</f>
        <v>3.2</v>
      </c>
      <c r="N16" s="75">
        <f>SUM(N13:N15)</f>
        <v>74</v>
      </c>
      <c r="O16" s="75">
        <f>SUM(O13:O15)</f>
        <v>2</v>
      </c>
      <c r="P16" s="75">
        <f>SUM(P13:P15)</f>
        <v>0</v>
      </c>
      <c r="Q16" s="76">
        <f t="shared" si="2"/>
        <v>77.5657555440949</v>
      </c>
      <c r="R16" s="76">
        <f aca="true" t="shared" si="4" ref="R16:R26">K16/D16*100</f>
        <v>53.26231691078562</v>
      </c>
      <c r="S16" s="76">
        <f t="shared" si="1"/>
        <v>75.81849511774841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12.75">
      <c r="A17" s="117"/>
      <c r="B17" s="1" t="s">
        <v>60</v>
      </c>
      <c r="C17" s="38">
        <v>20.5</v>
      </c>
      <c r="D17" s="38">
        <v>41</v>
      </c>
      <c r="E17" s="40">
        <f t="shared" si="0"/>
        <v>61.5</v>
      </c>
      <c r="F17" s="223">
        <v>16.45</v>
      </c>
      <c r="G17" s="223">
        <v>45</v>
      </c>
      <c r="H17" s="223">
        <v>0</v>
      </c>
      <c r="I17" s="223">
        <v>0</v>
      </c>
      <c r="J17" s="132">
        <v>29.07</v>
      </c>
      <c r="K17" s="132">
        <v>40.5</v>
      </c>
      <c r="L17" s="140">
        <f>J17+K17</f>
        <v>69.57</v>
      </c>
      <c r="M17" s="224">
        <v>29.07</v>
      </c>
      <c r="N17" s="224">
        <v>27</v>
      </c>
      <c r="O17" s="224">
        <v>12</v>
      </c>
      <c r="P17" s="224">
        <v>1.5</v>
      </c>
      <c r="Q17" s="233">
        <f t="shared" si="2"/>
        <v>141.8048780487805</v>
      </c>
      <c r="R17" s="233">
        <f t="shared" si="4"/>
        <v>98.78048780487805</v>
      </c>
      <c r="S17" s="233">
        <f t="shared" si="1"/>
        <v>113.12195121951218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2.75">
      <c r="A18" s="118" t="s">
        <v>162</v>
      </c>
      <c r="B18" s="1" t="s">
        <v>61</v>
      </c>
      <c r="C18" s="38">
        <v>56.5</v>
      </c>
      <c r="D18" s="38">
        <v>69</v>
      </c>
      <c r="E18" s="40">
        <f t="shared" si="0"/>
        <v>125.5</v>
      </c>
      <c r="F18" s="223">
        <v>35.5</v>
      </c>
      <c r="G18" s="223">
        <v>64</v>
      </c>
      <c r="H18" s="223">
        <v>13</v>
      </c>
      <c r="I18" s="223">
        <v>13</v>
      </c>
      <c r="J18" s="132">
        <v>57</v>
      </c>
      <c r="K18" s="132">
        <v>84</v>
      </c>
      <c r="L18" s="140">
        <f>J18+K18</f>
        <v>141</v>
      </c>
      <c r="M18" s="224">
        <v>32.5</v>
      </c>
      <c r="N18" s="224">
        <v>13</v>
      </c>
      <c r="O18" s="224">
        <v>82.5</v>
      </c>
      <c r="P18" s="224">
        <v>13</v>
      </c>
      <c r="Q18" s="233">
        <f t="shared" si="2"/>
        <v>100.88495575221239</v>
      </c>
      <c r="R18" s="233">
        <f t="shared" si="4"/>
        <v>121.73913043478262</v>
      </c>
      <c r="S18" s="233">
        <f t="shared" si="1"/>
        <v>112.35059760956175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2.75">
      <c r="A19" s="119"/>
      <c r="B19" s="69" t="s">
        <v>2</v>
      </c>
      <c r="C19" s="74">
        <f>SUM(C17:C18)</f>
        <v>77</v>
      </c>
      <c r="D19" s="74">
        <f>SUM(D17:D18)</f>
        <v>110</v>
      </c>
      <c r="E19" s="75">
        <f t="shared" si="0"/>
        <v>187</v>
      </c>
      <c r="F19" s="75">
        <f aca="true" t="shared" si="5" ref="F19:L19">SUM(F17:F18)</f>
        <v>51.95</v>
      </c>
      <c r="G19" s="75">
        <f t="shared" si="5"/>
        <v>109</v>
      </c>
      <c r="H19" s="75">
        <f t="shared" si="5"/>
        <v>13</v>
      </c>
      <c r="I19" s="75">
        <f t="shared" si="5"/>
        <v>13</v>
      </c>
      <c r="J19" s="74">
        <f t="shared" si="5"/>
        <v>86.07</v>
      </c>
      <c r="K19" s="74">
        <f t="shared" si="5"/>
        <v>124.5</v>
      </c>
      <c r="L19" s="75">
        <f t="shared" si="5"/>
        <v>210.57</v>
      </c>
      <c r="M19" s="75">
        <f>SUM(M17:M18)</f>
        <v>61.57</v>
      </c>
      <c r="N19" s="75">
        <f>SUM(N17:N18)</f>
        <v>40</v>
      </c>
      <c r="O19" s="75">
        <f>SUM(O17:O18)</f>
        <v>94.5</v>
      </c>
      <c r="P19" s="75">
        <f>SUM(P17:P18)</f>
        <v>14.5</v>
      </c>
      <c r="Q19" s="76">
        <f t="shared" si="2"/>
        <v>111.77922077922078</v>
      </c>
      <c r="R19" s="76">
        <f t="shared" si="4"/>
        <v>113.18181818181819</v>
      </c>
      <c r="S19" s="76">
        <f t="shared" si="1"/>
        <v>112.6042780748663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2.75">
      <c r="A20" s="117"/>
      <c r="B20" s="1" t="s">
        <v>62</v>
      </c>
      <c r="C20" s="38">
        <v>7</v>
      </c>
      <c r="D20" s="38">
        <v>17.08</v>
      </c>
      <c r="E20" s="51">
        <f t="shared" si="0"/>
        <v>24.08</v>
      </c>
      <c r="F20" s="132">
        <v>7</v>
      </c>
      <c r="G20" s="132">
        <v>17.08</v>
      </c>
      <c r="H20" s="132">
        <v>0</v>
      </c>
      <c r="I20" s="132">
        <v>0</v>
      </c>
      <c r="J20" s="38">
        <v>0</v>
      </c>
      <c r="K20" s="38">
        <v>0</v>
      </c>
      <c r="L20" s="51">
        <f>J20+K20</f>
        <v>0</v>
      </c>
      <c r="M20" s="224">
        <v>0</v>
      </c>
      <c r="N20" s="224">
        <v>0</v>
      </c>
      <c r="O20" s="224">
        <v>0</v>
      </c>
      <c r="P20" s="224">
        <v>0</v>
      </c>
      <c r="Q20" s="52">
        <f t="shared" si="2"/>
        <v>0</v>
      </c>
      <c r="R20" s="52">
        <f>K20/D20*100</f>
        <v>0</v>
      </c>
      <c r="S20" s="52">
        <f t="shared" si="1"/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2.75">
      <c r="A21" s="118" t="s">
        <v>163</v>
      </c>
      <c r="B21" s="1" t="s">
        <v>63</v>
      </c>
      <c r="C21" s="38">
        <v>6.38</v>
      </c>
      <c r="D21" s="38">
        <v>24.75</v>
      </c>
      <c r="E21" s="51">
        <f t="shared" si="0"/>
        <v>31.13</v>
      </c>
      <c r="F21" s="132">
        <v>0</v>
      </c>
      <c r="G21" s="132">
        <v>31.13</v>
      </c>
      <c r="H21" s="132">
        <v>0</v>
      </c>
      <c r="I21" s="132">
        <v>0</v>
      </c>
      <c r="J21" s="38">
        <v>6.54</v>
      </c>
      <c r="K21" s="230">
        <v>0</v>
      </c>
      <c r="L21" s="51">
        <f>J21+K21</f>
        <v>6.54</v>
      </c>
      <c r="M21" s="224">
        <v>0.7</v>
      </c>
      <c r="N21" s="224">
        <v>5.84</v>
      </c>
      <c r="O21" s="224">
        <v>0</v>
      </c>
      <c r="P21" s="224">
        <v>0</v>
      </c>
      <c r="Q21" s="52">
        <f t="shared" si="2"/>
        <v>102.50783699059562</v>
      </c>
      <c r="R21" s="52">
        <f>K21/D21*100</f>
        <v>0</v>
      </c>
      <c r="S21" s="52">
        <f t="shared" si="1"/>
        <v>21.008673305493094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2.75">
      <c r="A22" s="119"/>
      <c r="B22" s="69" t="s">
        <v>2</v>
      </c>
      <c r="C22" s="74">
        <f>SUM(C20:C21)</f>
        <v>13.379999999999999</v>
      </c>
      <c r="D22" s="74">
        <f>SUM(D20:D21)</f>
        <v>41.83</v>
      </c>
      <c r="E22" s="75">
        <f t="shared" si="0"/>
        <v>55.209999999999994</v>
      </c>
      <c r="F22" s="75">
        <f>SUM(F20:F21)</f>
        <v>7</v>
      </c>
      <c r="G22" s="75">
        <f>SUM(G20:G21)</f>
        <v>48.209999999999994</v>
      </c>
      <c r="H22" s="75">
        <f>SUM(H20:H21)</f>
        <v>0</v>
      </c>
      <c r="I22" s="75">
        <v>0</v>
      </c>
      <c r="J22" s="74">
        <f aca="true" t="shared" si="6" ref="J22:P22">SUM(J20:J21)</f>
        <v>6.54</v>
      </c>
      <c r="K22" s="74">
        <f t="shared" si="6"/>
        <v>0</v>
      </c>
      <c r="L22" s="75">
        <f t="shared" si="6"/>
        <v>6.54</v>
      </c>
      <c r="M22" s="75">
        <f t="shared" si="6"/>
        <v>0.7</v>
      </c>
      <c r="N22" s="75">
        <f t="shared" si="6"/>
        <v>5.84</v>
      </c>
      <c r="O22" s="75">
        <f t="shared" si="6"/>
        <v>0</v>
      </c>
      <c r="P22" s="75">
        <f t="shared" si="6"/>
        <v>0</v>
      </c>
      <c r="Q22" s="76">
        <f t="shared" si="2"/>
        <v>48.87892376681614</v>
      </c>
      <c r="R22" s="76">
        <v>0</v>
      </c>
      <c r="S22" s="76">
        <f t="shared" si="1"/>
        <v>11.845680130411159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2.75">
      <c r="A23" s="117"/>
      <c r="B23" s="1" t="s">
        <v>64</v>
      </c>
      <c r="C23" s="50">
        <v>3</v>
      </c>
      <c r="D23" s="50">
        <v>0</v>
      </c>
      <c r="E23" s="51">
        <f t="shared" si="0"/>
        <v>3</v>
      </c>
      <c r="F23" s="220">
        <v>1</v>
      </c>
      <c r="G23" s="220">
        <v>2</v>
      </c>
      <c r="H23" s="220">
        <v>0</v>
      </c>
      <c r="I23" s="220">
        <v>0</v>
      </c>
      <c r="J23" s="38">
        <v>3</v>
      </c>
      <c r="K23" s="38">
        <v>0</v>
      </c>
      <c r="L23" s="51">
        <f>J23+K23</f>
        <v>3</v>
      </c>
      <c r="M23" s="40">
        <v>1</v>
      </c>
      <c r="N23" s="40">
        <v>2</v>
      </c>
      <c r="O23" s="40">
        <v>0</v>
      </c>
      <c r="P23" s="40">
        <v>0</v>
      </c>
      <c r="Q23" s="52">
        <f t="shared" si="2"/>
        <v>100</v>
      </c>
      <c r="R23" s="52">
        <v>0</v>
      </c>
      <c r="S23" s="52">
        <f t="shared" si="1"/>
        <v>100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2.75">
      <c r="A24" s="118" t="s">
        <v>164</v>
      </c>
      <c r="B24" s="1" t="s">
        <v>65</v>
      </c>
      <c r="C24" s="50">
        <v>13.5</v>
      </c>
      <c r="D24" s="50">
        <v>0</v>
      </c>
      <c r="E24" s="51">
        <f t="shared" si="0"/>
        <v>13.5</v>
      </c>
      <c r="F24" s="220">
        <v>5</v>
      </c>
      <c r="G24" s="220">
        <v>8.5</v>
      </c>
      <c r="H24" s="220">
        <v>0</v>
      </c>
      <c r="I24" s="220">
        <v>0</v>
      </c>
      <c r="J24" s="38">
        <v>13.5</v>
      </c>
      <c r="K24" s="38">
        <v>0</v>
      </c>
      <c r="L24" s="51">
        <f>J24+K24</f>
        <v>13.5</v>
      </c>
      <c r="M24" s="40">
        <v>5</v>
      </c>
      <c r="N24" s="40">
        <v>8.5</v>
      </c>
      <c r="O24" s="40">
        <v>0</v>
      </c>
      <c r="P24" s="40">
        <v>0</v>
      </c>
      <c r="Q24" s="52">
        <f t="shared" si="2"/>
        <v>100</v>
      </c>
      <c r="R24" s="52">
        <v>0</v>
      </c>
      <c r="S24" s="52">
        <f>L24/E24*100</f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2.75">
      <c r="A25" s="119"/>
      <c r="B25" s="69" t="s">
        <v>2</v>
      </c>
      <c r="C25" s="74">
        <f>SUM(C23:C24)</f>
        <v>16.5</v>
      </c>
      <c r="D25" s="74">
        <f>SUM(D23:D24)</f>
        <v>0</v>
      </c>
      <c r="E25" s="75">
        <f t="shared" si="0"/>
        <v>16.5</v>
      </c>
      <c r="F25" s="75">
        <f>SUM(F23:F24)</f>
        <v>6</v>
      </c>
      <c r="G25" s="75">
        <f>SUM(G23:G24)</f>
        <v>10.5</v>
      </c>
      <c r="H25" s="75">
        <f>SUM(H23:H24)</f>
        <v>0</v>
      </c>
      <c r="I25" s="75">
        <v>0</v>
      </c>
      <c r="J25" s="74">
        <f aca="true" t="shared" si="7" ref="J25:P25">SUM(J23:J24)</f>
        <v>16.5</v>
      </c>
      <c r="K25" s="74">
        <f t="shared" si="7"/>
        <v>0</v>
      </c>
      <c r="L25" s="75">
        <f t="shared" si="7"/>
        <v>16.5</v>
      </c>
      <c r="M25" s="75">
        <f t="shared" si="7"/>
        <v>6</v>
      </c>
      <c r="N25" s="75">
        <f t="shared" si="7"/>
        <v>10.5</v>
      </c>
      <c r="O25" s="75">
        <f t="shared" si="7"/>
        <v>0</v>
      </c>
      <c r="P25" s="75">
        <f t="shared" si="7"/>
        <v>0</v>
      </c>
      <c r="Q25" s="76">
        <f t="shared" si="2"/>
        <v>100</v>
      </c>
      <c r="R25" s="76">
        <v>0</v>
      </c>
      <c r="S25" s="76">
        <f>L25/E25*100</f>
        <v>100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3.5" customHeight="1">
      <c r="A26" s="274" t="s">
        <v>6</v>
      </c>
      <c r="B26" s="275"/>
      <c r="C26" s="72">
        <f aca="true" t="shared" si="8" ref="C26:H26">C16+C19+C22+C25</f>
        <v>203.82999999999998</v>
      </c>
      <c r="D26" s="72">
        <f t="shared" si="8"/>
        <v>159.34</v>
      </c>
      <c r="E26" s="72">
        <f t="shared" si="8"/>
        <v>363.17</v>
      </c>
      <c r="F26" s="72">
        <f t="shared" si="8"/>
        <v>127.75</v>
      </c>
      <c r="G26" s="72">
        <f t="shared" si="8"/>
        <v>205.37</v>
      </c>
      <c r="H26" s="72">
        <f t="shared" si="8"/>
        <v>17</v>
      </c>
      <c r="I26" s="72">
        <f aca="true" t="shared" si="9" ref="I26:P26">I16+I19+I22+I25</f>
        <v>13</v>
      </c>
      <c r="J26" s="72">
        <f t="shared" si="9"/>
        <v>184.30999999999997</v>
      </c>
      <c r="K26" s="72">
        <f t="shared" si="9"/>
        <v>128.5</v>
      </c>
      <c r="L26" s="72">
        <f t="shared" si="9"/>
        <v>312.81</v>
      </c>
      <c r="M26" s="72">
        <f t="shared" si="9"/>
        <v>71.47</v>
      </c>
      <c r="N26" s="72">
        <f t="shared" si="9"/>
        <v>130.34</v>
      </c>
      <c r="O26" s="72">
        <f t="shared" si="9"/>
        <v>96.5</v>
      </c>
      <c r="P26" s="72">
        <f t="shared" si="9"/>
        <v>14.5</v>
      </c>
      <c r="Q26" s="179">
        <f t="shared" si="2"/>
        <v>90.42339204238826</v>
      </c>
      <c r="R26" s="179">
        <f t="shared" si="4"/>
        <v>80.64516129032258</v>
      </c>
      <c r="S26" s="179">
        <f>L26/E26*100</f>
        <v>86.13321584932676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20:33" ht="12.75"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0:33" ht="12.75"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2.75">
      <c r="A29" s="130" t="s">
        <v>222</v>
      </c>
      <c r="B29" s="273" t="s">
        <v>223</v>
      </c>
      <c r="C29" s="273"/>
      <c r="D29" s="273"/>
      <c r="E29" s="273"/>
      <c r="F29" s="273"/>
      <c r="G29" s="27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2.75">
      <c r="A30" s="130"/>
      <c r="B30" s="273" t="s">
        <v>224</v>
      </c>
      <c r="C30" s="273"/>
      <c r="D30" s="273"/>
      <c r="E30" s="273"/>
      <c r="F30" s="273"/>
      <c r="G30" s="13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2:33" ht="12.75">
      <c r="B31" s="273" t="s">
        <v>225</v>
      </c>
      <c r="C31" s="273"/>
      <c r="D31" s="273"/>
      <c r="E31" s="273"/>
      <c r="F31" s="273"/>
      <c r="G31" s="27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ht="12.75">
      <c r="B32" s="273" t="s">
        <v>226</v>
      </c>
      <c r="C32" s="273"/>
      <c r="D32" s="273"/>
      <c r="E32" s="273"/>
      <c r="F32" s="273"/>
      <c r="G32" s="27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0:33" ht="12.75"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0:33" ht="12.75"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0:33" ht="12.75"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46" ht="12.75" customHeight="1"/>
    <row r="47" ht="12.75" customHeight="1"/>
  </sheetData>
  <sheetProtection/>
  <mergeCells count="19">
    <mergeCell ref="A6:S6"/>
    <mergeCell ref="B10:B11"/>
    <mergeCell ref="Q10:S10"/>
    <mergeCell ref="A10:A11"/>
    <mergeCell ref="J10:L10"/>
    <mergeCell ref="P8:S8"/>
    <mergeCell ref="M10:P10"/>
    <mergeCell ref="C10:E10"/>
    <mergeCell ref="F10:I10"/>
    <mergeCell ref="A1:C1"/>
    <mergeCell ref="A2:C2"/>
    <mergeCell ref="A4:S4"/>
    <mergeCell ref="A5:S5"/>
    <mergeCell ref="B32:G32"/>
    <mergeCell ref="A13:A16"/>
    <mergeCell ref="A26:B26"/>
    <mergeCell ref="B29:G29"/>
    <mergeCell ref="B30:F30"/>
    <mergeCell ref="B31:G3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35"/>
  <sheetViews>
    <sheetView zoomScale="90" zoomScaleNormal="90" zoomScalePageLayoutView="0" workbookViewId="0" topLeftCell="A1">
      <selection activeCell="Z21" sqref="Z21"/>
    </sheetView>
  </sheetViews>
  <sheetFormatPr defaultColWidth="9.140625" defaultRowHeight="12.75"/>
  <cols>
    <col min="1" max="1" width="11.00390625" style="0" customWidth="1"/>
    <col min="2" max="2" width="8.28125" style="0" customWidth="1"/>
    <col min="3" max="3" width="5.140625" style="0" customWidth="1"/>
    <col min="4" max="4" width="5.421875" style="0" customWidth="1"/>
    <col min="5" max="5" width="5.140625" style="0" customWidth="1"/>
    <col min="6" max="6" width="5.00390625" style="0" customWidth="1"/>
    <col min="7" max="7" width="4.8515625" style="0" customWidth="1"/>
    <col min="8" max="9" width="5.28125" style="0" customWidth="1"/>
    <col min="10" max="10" width="6.140625" style="0" customWidth="1"/>
    <col min="11" max="11" width="6.00390625" style="0" customWidth="1"/>
    <col min="12" max="12" width="5.28125" style="8" customWidth="1"/>
    <col min="13" max="13" width="4.8515625" style="0" customWidth="1"/>
    <col min="14" max="14" width="6.140625" style="0" customWidth="1"/>
    <col min="15" max="15" width="5.28125" style="0" customWidth="1"/>
    <col min="16" max="21" width="4.8515625" style="0" customWidth="1"/>
    <col min="22" max="22" width="4.28125" style="0" customWidth="1"/>
    <col min="23" max="23" width="5.00390625" style="0" customWidth="1"/>
    <col min="24" max="24" width="4.8515625" style="0" customWidth="1"/>
    <col min="25" max="25" width="4.00390625" style="0" customWidth="1"/>
    <col min="26" max="26" width="6.00390625" style="0" customWidth="1"/>
    <col min="27" max="27" width="5.00390625" style="0" customWidth="1"/>
  </cols>
  <sheetData>
    <row r="1" spans="1:27" ht="12.75">
      <c r="A1" s="261" t="s">
        <v>13</v>
      </c>
      <c r="B1" s="261"/>
      <c r="C1" s="26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261" t="s">
        <v>14</v>
      </c>
      <c r="B2" s="261"/>
      <c r="C2" s="26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2.75">
      <c r="A3" s="7"/>
      <c r="B3" s="7"/>
      <c r="C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271" t="s">
        <v>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ht="12.75">
      <c r="A5" s="271" t="s">
        <v>318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ht="12.75">
      <c r="A6" s="271" t="s">
        <v>271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3:27" ht="12.75">
      <c r="M8" s="12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6" t="s">
        <v>237</v>
      </c>
      <c r="AA8" s="286"/>
    </row>
    <row r="9" spans="14:27" ht="12.75"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2.75" customHeight="1">
      <c r="A10" s="262" t="s">
        <v>66</v>
      </c>
      <c r="B10" s="265" t="s">
        <v>56</v>
      </c>
      <c r="C10" s="283" t="s">
        <v>238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83" t="s">
        <v>269</v>
      </c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5"/>
      <c r="AA10" s="66" t="s">
        <v>100</v>
      </c>
    </row>
    <row r="11" spans="1:241" s="21" customFormat="1" ht="11.25" customHeight="1">
      <c r="A11" s="264"/>
      <c r="B11" s="267"/>
      <c r="C11" s="113" t="s">
        <v>190</v>
      </c>
      <c r="D11" s="113">
        <v>106</v>
      </c>
      <c r="E11" s="113" t="s">
        <v>191</v>
      </c>
      <c r="F11" s="113" t="s">
        <v>192</v>
      </c>
      <c r="G11" s="113" t="s">
        <v>193</v>
      </c>
      <c r="H11" s="113" t="s">
        <v>194</v>
      </c>
      <c r="I11" s="113" t="s">
        <v>195</v>
      </c>
      <c r="J11" s="113" t="s">
        <v>196</v>
      </c>
      <c r="K11" s="113" t="s">
        <v>197</v>
      </c>
      <c r="L11" s="113" t="s">
        <v>198</v>
      </c>
      <c r="M11" s="113" t="s">
        <v>199</v>
      </c>
      <c r="N11" s="164" t="s">
        <v>2</v>
      </c>
      <c r="O11" s="113" t="s">
        <v>190</v>
      </c>
      <c r="P11" s="113">
        <v>106</v>
      </c>
      <c r="Q11" s="113" t="s">
        <v>191</v>
      </c>
      <c r="R11" s="113" t="s">
        <v>192</v>
      </c>
      <c r="S11" s="113" t="s">
        <v>193</v>
      </c>
      <c r="T11" s="113" t="s">
        <v>194</v>
      </c>
      <c r="U11" s="113" t="s">
        <v>195</v>
      </c>
      <c r="V11" s="113" t="s">
        <v>196</v>
      </c>
      <c r="W11" s="113" t="s">
        <v>197</v>
      </c>
      <c r="X11" s="113" t="s">
        <v>198</v>
      </c>
      <c r="Y11" s="113" t="s">
        <v>199</v>
      </c>
      <c r="Z11" s="164" t="s">
        <v>2</v>
      </c>
      <c r="AA11" s="183" t="s">
        <v>202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129"/>
      <c r="IG11" s="129"/>
    </row>
    <row r="12" spans="1:241" s="112" customFormat="1" ht="11.25" customHeight="1">
      <c r="A12" s="135">
        <v>1</v>
      </c>
      <c r="B12" s="133">
        <v>2</v>
      </c>
      <c r="C12" s="136" t="s">
        <v>228</v>
      </c>
      <c r="D12" s="136" t="s">
        <v>229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  <c r="K12" s="136">
        <v>11</v>
      </c>
      <c r="L12" s="136">
        <v>12</v>
      </c>
      <c r="M12" s="136">
        <v>13</v>
      </c>
      <c r="N12" s="137">
        <v>14</v>
      </c>
      <c r="O12" s="136">
        <v>15</v>
      </c>
      <c r="P12" s="136">
        <v>16</v>
      </c>
      <c r="Q12" s="136">
        <v>17</v>
      </c>
      <c r="R12" s="136">
        <v>18</v>
      </c>
      <c r="S12" s="136">
        <v>19</v>
      </c>
      <c r="T12" s="136">
        <v>20</v>
      </c>
      <c r="U12" s="136">
        <v>21</v>
      </c>
      <c r="V12" s="136">
        <v>22</v>
      </c>
      <c r="W12" s="136">
        <v>23</v>
      </c>
      <c r="X12" s="136">
        <v>24</v>
      </c>
      <c r="Y12" s="136">
        <v>25</v>
      </c>
      <c r="Z12" s="137">
        <v>26</v>
      </c>
      <c r="AA12" s="138">
        <v>27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29"/>
      <c r="IG12" s="129"/>
    </row>
    <row r="13" spans="1:241" ht="12.75">
      <c r="A13" s="277" t="s">
        <v>161</v>
      </c>
      <c r="B13" s="156" t="s">
        <v>58</v>
      </c>
      <c r="C13" s="220">
        <v>31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114">
        <f>SUM(C13:M13)</f>
        <v>31</v>
      </c>
      <c r="O13" s="160">
        <v>22.9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14">
        <f>SUM(O13:Y13)</f>
        <v>22.9</v>
      </c>
      <c r="AA13" s="139">
        <f aca="true" t="shared" si="0" ref="AA13:AA26">Z13/N13*100</f>
        <v>73.87096774193547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IF13" s="128"/>
      <c r="IG13" s="128"/>
    </row>
    <row r="14" spans="1:112" ht="12.75">
      <c r="A14" s="277"/>
      <c r="B14" s="46" t="s">
        <v>59</v>
      </c>
      <c r="C14" s="220">
        <v>26.6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114">
        <f>SUM(C14:M14)</f>
        <v>26.6</v>
      </c>
      <c r="O14" s="160">
        <v>18.5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14">
        <f>SUM(O14:Y14)</f>
        <v>18.5</v>
      </c>
      <c r="AA14" s="139">
        <f t="shared" si="0"/>
        <v>69.54887218045113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</row>
    <row r="15" spans="1:27" ht="12.75">
      <c r="A15" s="277"/>
      <c r="B15" s="46" t="s">
        <v>9</v>
      </c>
      <c r="C15" s="220">
        <v>27.81</v>
      </c>
      <c r="D15" s="220">
        <v>19.05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114">
        <f>SUM(C15:M15)</f>
        <v>46.86</v>
      </c>
      <c r="O15" s="160">
        <v>21.8</v>
      </c>
      <c r="P15" s="160">
        <v>15.2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14">
        <f>SUM(O15:Y15)</f>
        <v>37</v>
      </c>
      <c r="AA15" s="139">
        <f t="shared" si="0"/>
        <v>78.95860008536066</v>
      </c>
    </row>
    <row r="16" spans="1:27" ht="12.75">
      <c r="A16" s="278"/>
      <c r="B16" s="69" t="s">
        <v>2</v>
      </c>
      <c r="C16" s="182">
        <f aca="true" t="shared" si="1" ref="C16:Z16">SUM(C13:C15)</f>
        <v>85.41</v>
      </c>
      <c r="D16" s="182">
        <f t="shared" si="1"/>
        <v>19.05</v>
      </c>
      <c r="E16" s="182">
        <f t="shared" si="1"/>
        <v>0</v>
      </c>
      <c r="F16" s="182">
        <f t="shared" si="1"/>
        <v>0</v>
      </c>
      <c r="G16" s="182">
        <f t="shared" si="1"/>
        <v>0</v>
      </c>
      <c r="H16" s="182">
        <f t="shared" si="1"/>
        <v>0</v>
      </c>
      <c r="I16" s="182">
        <f t="shared" si="1"/>
        <v>0</v>
      </c>
      <c r="J16" s="182">
        <f t="shared" si="1"/>
        <v>0</v>
      </c>
      <c r="K16" s="182">
        <f t="shared" si="1"/>
        <v>0</v>
      </c>
      <c r="L16" s="182">
        <f t="shared" si="1"/>
        <v>0</v>
      </c>
      <c r="M16" s="182">
        <f t="shared" si="1"/>
        <v>0</v>
      </c>
      <c r="N16" s="182">
        <f t="shared" si="1"/>
        <v>104.46000000000001</v>
      </c>
      <c r="O16" s="161">
        <f t="shared" si="1"/>
        <v>63.2</v>
      </c>
      <c r="P16" s="161">
        <f t="shared" si="1"/>
        <v>15.2</v>
      </c>
      <c r="Q16" s="161">
        <f t="shared" si="1"/>
        <v>0</v>
      </c>
      <c r="R16" s="161">
        <f t="shared" si="1"/>
        <v>0</v>
      </c>
      <c r="S16" s="161">
        <f t="shared" si="1"/>
        <v>0</v>
      </c>
      <c r="T16" s="161">
        <f t="shared" si="1"/>
        <v>0</v>
      </c>
      <c r="U16" s="161">
        <f t="shared" si="1"/>
        <v>0</v>
      </c>
      <c r="V16" s="161">
        <f t="shared" si="1"/>
        <v>0</v>
      </c>
      <c r="W16" s="161">
        <f t="shared" si="1"/>
        <v>0</v>
      </c>
      <c r="X16" s="161">
        <f t="shared" si="1"/>
        <v>0</v>
      </c>
      <c r="Y16" s="161">
        <f t="shared" si="1"/>
        <v>0</v>
      </c>
      <c r="Z16" s="182">
        <f t="shared" si="1"/>
        <v>78.4</v>
      </c>
      <c r="AA16" s="181">
        <f t="shared" si="0"/>
        <v>75.05265173272065</v>
      </c>
    </row>
    <row r="17" spans="1:27" ht="12.75">
      <c r="A17" s="117"/>
      <c r="B17" s="46" t="s">
        <v>60</v>
      </c>
      <c r="C17" s="223">
        <v>2</v>
      </c>
      <c r="D17" s="223">
        <v>15</v>
      </c>
      <c r="E17" s="223">
        <v>44.5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114">
        <f>SUM(C17:M17)</f>
        <v>61.5</v>
      </c>
      <c r="O17" s="212">
        <v>0</v>
      </c>
      <c r="P17" s="212">
        <v>23.5</v>
      </c>
      <c r="Q17" s="212">
        <v>46.1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114">
        <f>SUM(O17:Y17)</f>
        <v>69.6</v>
      </c>
      <c r="AA17" s="139">
        <f t="shared" si="0"/>
        <v>113.17073170731706</v>
      </c>
    </row>
    <row r="18" spans="1:27" ht="12.75">
      <c r="A18" s="118" t="s">
        <v>162</v>
      </c>
      <c r="B18" s="46" t="s">
        <v>61</v>
      </c>
      <c r="C18" s="223">
        <v>0</v>
      </c>
      <c r="D18" s="223">
        <v>27.5</v>
      </c>
      <c r="E18" s="223">
        <v>2</v>
      </c>
      <c r="F18" s="223">
        <v>35</v>
      </c>
      <c r="G18" s="223">
        <v>0</v>
      </c>
      <c r="H18" s="223">
        <v>21</v>
      </c>
      <c r="I18" s="223">
        <v>40</v>
      </c>
      <c r="J18" s="223">
        <v>0</v>
      </c>
      <c r="K18" s="223">
        <v>0</v>
      </c>
      <c r="L18" s="223">
        <v>0</v>
      </c>
      <c r="M18" s="223">
        <v>0</v>
      </c>
      <c r="N18" s="114">
        <f>SUM(C18:M18)</f>
        <v>125.5</v>
      </c>
      <c r="O18" s="212">
        <v>0</v>
      </c>
      <c r="P18" s="212">
        <v>25</v>
      </c>
      <c r="Q18" s="212">
        <v>3</v>
      </c>
      <c r="R18" s="212">
        <v>30</v>
      </c>
      <c r="S18" s="212">
        <v>0</v>
      </c>
      <c r="T18" s="212">
        <v>40</v>
      </c>
      <c r="U18" s="212">
        <v>43</v>
      </c>
      <c r="V18" s="212">
        <v>0</v>
      </c>
      <c r="W18" s="212">
        <v>0</v>
      </c>
      <c r="X18" s="212">
        <v>0</v>
      </c>
      <c r="Y18" s="212">
        <v>0</v>
      </c>
      <c r="Z18" s="114">
        <f>SUM(O18:Y18)</f>
        <v>141</v>
      </c>
      <c r="AA18" s="139">
        <f t="shared" si="0"/>
        <v>112.35059760956175</v>
      </c>
    </row>
    <row r="19" spans="1:27" ht="12.75">
      <c r="A19" s="119"/>
      <c r="B19" s="69" t="s">
        <v>2</v>
      </c>
      <c r="C19" s="182">
        <f aca="true" t="shared" si="2" ref="C19:Z19">SUM(C17:C18)</f>
        <v>2</v>
      </c>
      <c r="D19" s="182">
        <f t="shared" si="2"/>
        <v>42.5</v>
      </c>
      <c r="E19" s="182">
        <f t="shared" si="2"/>
        <v>46.5</v>
      </c>
      <c r="F19" s="182">
        <f t="shared" si="2"/>
        <v>35</v>
      </c>
      <c r="G19" s="182">
        <f t="shared" si="2"/>
        <v>0</v>
      </c>
      <c r="H19" s="182">
        <f t="shared" si="2"/>
        <v>21</v>
      </c>
      <c r="I19" s="182">
        <f t="shared" si="2"/>
        <v>40</v>
      </c>
      <c r="J19" s="182">
        <f t="shared" si="2"/>
        <v>0</v>
      </c>
      <c r="K19" s="182">
        <f t="shared" si="2"/>
        <v>0</v>
      </c>
      <c r="L19" s="182">
        <f t="shared" si="2"/>
        <v>0</v>
      </c>
      <c r="M19" s="182">
        <f t="shared" si="2"/>
        <v>0</v>
      </c>
      <c r="N19" s="182">
        <f t="shared" si="2"/>
        <v>187</v>
      </c>
      <c r="O19" s="161">
        <f t="shared" si="2"/>
        <v>0</v>
      </c>
      <c r="P19" s="161">
        <f t="shared" si="2"/>
        <v>48.5</v>
      </c>
      <c r="Q19" s="161">
        <f t="shared" si="2"/>
        <v>49.1</v>
      </c>
      <c r="R19" s="161">
        <f t="shared" si="2"/>
        <v>30</v>
      </c>
      <c r="S19" s="161">
        <f t="shared" si="2"/>
        <v>0</v>
      </c>
      <c r="T19" s="161">
        <f t="shared" si="2"/>
        <v>40</v>
      </c>
      <c r="U19" s="161">
        <f t="shared" si="2"/>
        <v>43</v>
      </c>
      <c r="V19" s="161">
        <f t="shared" si="2"/>
        <v>0</v>
      </c>
      <c r="W19" s="161">
        <f t="shared" si="2"/>
        <v>0</v>
      </c>
      <c r="X19" s="161">
        <f t="shared" si="2"/>
        <v>0</v>
      </c>
      <c r="Y19" s="161">
        <f t="shared" si="2"/>
        <v>0</v>
      </c>
      <c r="Z19" s="182">
        <f t="shared" si="2"/>
        <v>210.6</v>
      </c>
      <c r="AA19" s="181">
        <f t="shared" si="0"/>
        <v>112.62032085561498</v>
      </c>
    </row>
    <row r="20" spans="1:27" ht="12.75">
      <c r="A20" s="117"/>
      <c r="B20" s="46" t="s">
        <v>62</v>
      </c>
      <c r="C20" s="221">
        <v>0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24.08</v>
      </c>
      <c r="K20" s="221">
        <v>0</v>
      </c>
      <c r="L20" s="221">
        <v>0</v>
      </c>
      <c r="M20" s="221">
        <v>0</v>
      </c>
      <c r="N20" s="115">
        <f>SUM(C20:M20)</f>
        <v>24.08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212">
        <v>0</v>
      </c>
      <c r="V20" s="132">
        <v>0</v>
      </c>
      <c r="W20" s="132">
        <v>0</v>
      </c>
      <c r="X20" s="132">
        <v>0</v>
      </c>
      <c r="Y20" s="212">
        <v>0</v>
      </c>
      <c r="Z20" s="115">
        <f>SUM(O20:Y20)</f>
        <v>0</v>
      </c>
      <c r="AA20" s="139">
        <f t="shared" si="0"/>
        <v>0</v>
      </c>
    </row>
    <row r="21" spans="1:27" ht="12.75">
      <c r="A21" s="118" t="s">
        <v>163</v>
      </c>
      <c r="B21" s="46" t="s">
        <v>63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29.14</v>
      </c>
      <c r="L21" s="221">
        <v>1.99</v>
      </c>
      <c r="M21" s="221">
        <v>0</v>
      </c>
      <c r="N21" s="115">
        <f>SUM(C21:M21)</f>
        <v>31.13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132">
        <v>0</v>
      </c>
      <c r="W21" s="212">
        <v>2.9</v>
      </c>
      <c r="X21" s="212">
        <v>3.7</v>
      </c>
      <c r="Y21" s="212">
        <v>0</v>
      </c>
      <c r="Z21" s="115">
        <f>SUM(O21:Y21)</f>
        <v>6.6</v>
      </c>
      <c r="AA21" s="139">
        <f t="shared" si="0"/>
        <v>21.20141342756184</v>
      </c>
    </row>
    <row r="22" spans="1:27" ht="12.75">
      <c r="A22" s="119"/>
      <c r="B22" s="69" t="s">
        <v>2</v>
      </c>
      <c r="C22" s="182">
        <f>SUM(C20:C21)</f>
        <v>0</v>
      </c>
      <c r="D22" s="182">
        <f>SUM(D20:D21)</f>
        <v>0</v>
      </c>
      <c r="E22" s="182">
        <f>SUM(E20:E21)</f>
        <v>0</v>
      </c>
      <c r="F22" s="182">
        <v>0</v>
      </c>
      <c r="G22" s="182">
        <f aca="true" t="shared" si="3" ref="G22:Q22">SUM(G20:G21)</f>
        <v>0</v>
      </c>
      <c r="H22" s="182">
        <f t="shared" si="3"/>
        <v>0</v>
      </c>
      <c r="I22" s="182">
        <f t="shared" si="3"/>
        <v>0</v>
      </c>
      <c r="J22" s="182">
        <f t="shared" si="3"/>
        <v>24.08</v>
      </c>
      <c r="K22" s="182">
        <f t="shared" si="3"/>
        <v>29.14</v>
      </c>
      <c r="L22" s="182">
        <f t="shared" si="3"/>
        <v>1.99</v>
      </c>
      <c r="M22" s="182">
        <f t="shared" si="3"/>
        <v>0</v>
      </c>
      <c r="N22" s="182">
        <f t="shared" si="3"/>
        <v>55.209999999999994</v>
      </c>
      <c r="O22" s="161">
        <f t="shared" si="3"/>
        <v>0</v>
      </c>
      <c r="P22" s="161">
        <f t="shared" si="3"/>
        <v>0</v>
      </c>
      <c r="Q22" s="161">
        <f t="shared" si="3"/>
        <v>0</v>
      </c>
      <c r="R22" s="161">
        <v>0</v>
      </c>
      <c r="S22" s="161">
        <f aca="true" t="shared" si="4" ref="S22:Z22">SUM(S20:S21)</f>
        <v>0</v>
      </c>
      <c r="T22" s="161">
        <f t="shared" si="4"/>
        <v>0</v>
      </c>
      <c r="U22" s="161">
        <f t="shared" si="4"/>
        <v>0</v>
      </c>
      <c r="V22" s="161">
        <f t="shared" si="4"/>
        <v>0</v>
      </c>
      <c r="W22" s="161">
        <f t="shared" si="4"/>
        <v>2.9</v>
      </c>
      <c r="X22" s="161">
        <f t="shared" si="4"/>
        <v>3.7</v>
      </c>
      <c r="Y22" s="161">
        <f t="shared" si="4"/>
        <v>0</v>
      </c>
      <c r="Z22" s="182">
        <f t="shared" si="4"/>
        <v>6.6</v>
      </c>
      <c r="AA22" s="181">
        <f t="shared" si="0"/>
        <v>11.954356094910343</v>
      </c>
    </row>
    <row r="23" spans="1:27" ht="12.75">
      <c r="A23" s="117"/>
      <c r="B23" s="46" t="s">
        <v>64</v>
      </c>
      <c r="C23" s="220">
        <v>3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114">
        <f>SUM(C23:M23)</f>
        <v>3</v>
      </c>
      <c r="O23" s="160">
        <v>3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14">
        <f>SUM(O23:Y23)</f>
        <v>3</v>
      </c>
      <c r="AA23" s="139">
        <f t="shared" si="0"/>
        <v>100</v>
      </c>
    </row>
    <row r="24" spans="1:27" ht="12.75">
      <c r="A24" s="118" t="s">
        <v>164</v>
      </c>
      <c r="B24" s="46" t="s">
        <v>65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1.5</v>
      </c>
      <c r="J24" s="220">
        <v>0</v>
      </c>
      <c r="K24" s="220">
        <v>0</v>
      </c>
      <c r="L24" s="220">
        <v>12</v>
      </c>
      <c r="M24" s="220">
        <v>0</v>
      </c>
      <c r="N24" s="114">
        <f>SUM(C24:M24)</f>
        <v>13.5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1.5</v>
      </c>
      <c r="V24" s="160">
        <v>0</v>
      </c>
      <c r="W24" s="160">
        <v>0</v>
      </c>
      <c r="X24" s="160">
        <v>12</v>
      </c>
      <c r="Y24" s="160">
        <v>0</v>
      </c>
      <c r="Z24" s="114">
        <f>SUM(O24:Y24)</f>
        <v>13.5</v>
      </c>
      <c r="AA24" s="139">
        <f t="shared" si="0"/>
        <v>100</v>
      </c>
    </row>
    <row r="25" spans="1:27" ht="12.75">
      <c r="A25" s="119"/>
      <c r="B25" s="69" t="s">
        <v>2</v>
      </c>
      <c r="C25" s="182">
        <f aca="true" t="shared" si="5" ref="C25:Z25">SUM(C23:C24)</f>
        <v>3</v>
      </c>
      <c r="D25" s="182">
        <f t="shared" si="5"/>
        <v>0</v>
      </c>
      <c r="E25" s="182">
        <f t="shared" si="5"/>
        <v>0</v>
      </c>
      <c r="F25" s="182">
        <f t="shared" si="5"/>
        <v>0</v>
      </c>
      <c r="G25" s="182">
        <f t="shared" si="5"/>
        <v>0</v>
      </c>
      <c r="H25" s="182">
        <f t="shared" si="5"/>
        <v>0</v>
      </c>
      <c r="I25" s="182">
        <f t="shared" si="5"/>
        <v>1.5</v>
      </c>
      <c r="J25" s="182">
        <f t="shared" si="5"/>
        <v>0</v>
      </c>
      <c r="K25" s="182">
        <f t="shared" si="5"/>
        <v>0</v>
      </c>
      <c r="L25" s="182">
        <f t="shared" si="5"/>
        <v>12</v>
      </c>
      <c r="M25" s="182">
        <f t="shared" si="5"/>
        <v>0</v>
      </c>
      <c r="N25" s="182">
        <f t="shared" si="5"/>
        <v>16.5</v>
      </c>
      <c r="O25" s="161">
        <f t="shared" si="5"/>
        <v>3</v>
      </c>
      <c r="P25" s="161">
        <f t="shared" si="5"/>
        <v>0</v>
      </c>
      <c r="Q25" s="161">
        <f t="shared" si="5"/>
        <v>0</v>
      </c>
      <c r="R25" s="161">
        <f t="shared" si="5"/>
        <v>0</v>
      </c>
      <c r="S25" s="161">
        <f t="shared" si="5"/>
        <v>0</v>
      </c>
      <c r="T25" s="161">
        <f t="shared" si="5"/>
        <v>0</v>
      </c>
      <c r="U25" s="161">
        <f t="shared" si="5"/>
        <v>1.5</v>
      </c>
      <c r="V25" s="161">
        <f t="shared" si="5"/>
        <v>0</v>
      </c>
      <c r="W25" s="161">
        <f t="shared" si="5"/>
        <v>0</v>
      </c>
      <c r="X25" s="161">
        <f t="shared" si="5"/>
        <v>12</v>
      </c>
      <c r="Y25" s="161">
        <f t="shared" si="5"/>
        <v>0</v>
      </c>
      <c r="Z25" s="182">
        <f t="shared" si="5"/>
        <v>16.5</v>
      </c>
      <c r="AA25" s="181">
        <f t="shared" si="0"/>
        <v>100</v>
      </c>
    </row>
    <row r="26" spans="1:27" ht="14.25" customHeight="1">
      <c r="A26" s="274" t="s">
        <v>6</v>
      </c>
      <c r="B26" s="275"/>
      <c r="C26" s="116">
        <f aca="true" t="shared" si="6" ref="C26:Z26">C16+C19+C22+C25</f>
        <v>90.41</v>
      </c>
      <c r="D26" s="116">
        <f t="shared" si="6"/>
        <v>61.55</v>
      </c>
      <c r="E26" s="116">
        <f t="shared" si="6"/>
        <v>46.5</v>
      </c>
      <c r="F26" s="116">
        <f t="shared" si="6"/>
        <v>35</v>
      </c>
      <c r="G26" s="116">
        <f t="shared" si="6"/>
        <v>0</v>
      </c>
      <c r="H26" s="116">
        <f t="shared" si="6"/>
        <v>21</v>
      </c>
      <c r="I26" s="116">
        <f t="shared" si="6"/>
        <v>41.5</v>
      </c>
      <c r="J26" s="116">
        <f t="shared" si="6"/>
        <v>24.08</v>
      </c>
      <c r="K26" s="116">
        <f t="shared" si="6"/>
        <v>29.14</v>
      </c>
      <c r="L26" s="116">
        <f t="shared" si="6"/>
        <v>13.99</v>
      </c>
      <c r="M26" s="116">
        <f t="shared" si="6"/>
        <v>0</v>
      </c>
      <c r="N26" s="116">
        <f t="shared" si="6"/>
        <v>363.17</v>
      </c>
      <c r="O26" s="163">
        <f t="shared" si="6"/>
        <v>66.2</v>
      </c>
      <c r="P26" s="163">
        <f t="shared" si="6"/>
        <v>63.7</v>
      </c>
      <c r="Q26" s="163">
        <f t="shared" si="6"/>
        <v>49.1</v>
      </c>
      <c r="R26" s="163">
        <f t="shared" si="6"/>
        <v>30</v>
      </c>
      <c r="S26" s="163">
        <f t="shared" si="6"/>
        <v>0</v>
      </c>
      <c r="T26" s="163">
        <f t="shared" si="6"/>
        <v>40</v>
      </c>
      <c r="U26" s="163">
        <f t="shared" si="6"/>
        <v>44.5</v>
      </c>
      <c r="V26" s="163">
        <f t="shared" si="6"/>
        <v>0</v>
      </c>
      <c r="W26" s="163">
        <f t="shared" si="6"/>
        <v>2.9</v>
      </c>
      <c r="X26" s="214">
        <f t="shared" si="6"/>
        <v>15.7</v>
      </c>
      <c r="Y26" s="163">
        <f t="shared" si="6"/>
        <v>0</v>
      </c>
      <c r="Z26" s="116">
        <f t="shared" si="6"/>
        <v>312.1</v>
      </c>
      <c r="AA26" s="172">
        <f t="shared" si="0"/>
        <v>85.93771511964094</v>
      </c>
    </row>
    <row r="27" spans="14:27" ht="12.75"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4:27" ht="12.75"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2.75">
      <c r="A29" s="130" t="s">
        <v>239</v>
      </c>
      <c r="B29" s="23" t="s">
        <v>203</v>
      </c>
      <c r="C29" s="23"/>
      <c r="D29" s="131" t="s">
        <v>204</v>
      </c>
      <c r="E29" s="23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ht="12.75">
      <c r="B30" s="23" t="s">
        <v>205</v>
      </c>
      <c r="C30" s="23"/>
      <c r="D30" s="23" t="s">
        <v>206</v>
      </c>
      <c r="E30" s="23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2.75">
      <c r="B31" s="23" t="s">
        <v>207</v>
      </c>
      <c r="C31" s="23"/>
      <c r="D31" s="23" t="s">
        <v>208</v>
      </c>
      <c r="E31" s="23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2.75">
      <c r="B32" s="131" t="s">
        <v>209</v>
      </c>
      <c r="D32" s="23" t="s">
        <v>210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2.75">
      <c r="B33" s="131" t="s">
        <v>211</v>
      </c>
      <c r="D33" s="23" t="s">
        <v>212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2.75">
      <c r="B34" s="131" t="s">
        <v>213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4:27" ht="12.75"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48" ht="12.75" customHeight="1"/>
  </sheetData>
  <sheetProtection/>
  <mergeCells count="12">
    <mergeCell ref="O10:Z10"/>
    <mergeCell ref="A4:AA4"/>
    <mergeCell ref="A5:AA5"/>
    <mergeCell ref="A6:AA6"/>
    <mergeCell ref="Z8:AA8"/>
    <mergeCell ref="C10:N10"/>
    <mergeCell ref="A1:C1"/>
    <mergeCell ref="A2:C2"/>
    <mergeCell ref="A13:A16"/>
    <mergeCell ref="A26:B26"/>
    <mergeCell ref="A10:A11"/>
    <mergeCell ref="B10:B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I20" sqref="I20"/>
    </sheetView>
  </sheetViews>
  <sheetFormatPr defaultColWidth="9.140625" defaultRowHeight="12.75"/>
  <cols>
    <col min="1" max="1" width="16.7109375" style="0" customWidth="1"/>
    <col min="2" max="2" width="13.00390625" style="0" customWidth="1"/>
    <col min="3" max="3" width="9.28125" style="0" customWidth="1"/>
    <col min="4" max="6" width="14.00390625" style="0" customWidth="1"/>
  </cols>
  <sheetData>
    <row r="1" spans="1:2" ht="12.75">
      <c r="A1" s="261" t="s">
        <v>13</v>
      </c>
      <c r="B1" s="261"/>
    </row>
    <row r="2" spans="1:2" ht="12.75">
      <c r="A2" s="261" t="s">
        <v>14</v>
      </c>
      <c r="B2" s="261"/>
    </row>
    <row r="6" spans="1:9" ht="12.75">
      <c r="A6" s="271" t="s">
        <v>174</v>
      </c>
      <c r="B6" s="271"/>
      <c r="C6" s="271"/>
      <c r="D6" s="271"/>
      <c r="E6" s="271"/>
      <c r="F6" s="271"/>
      <c r="G6" s="33"/>
      <c r="H6" s="33"/>
      <c r="I6" s="33"/>
    </row>
    <row r="7" spans="1:9" ht="12.75">
      <c r="A7" s="271" t="s">
        <v>319</v>
      </c>
      <c r="B7" s="271"/>
      <c r="C7" s="271"/>
      <c r="D7" s="271"/>
      <c r="E7" s="271"/>
      <c r="F7" s="271"/>
      <c r="G7" s="33"/>
      <c r="H7" s="33"/>
      <c r="I7" s="33"/>
    </row>
    <row r="8" spans="1:9" ht="12.75">
      <c r="A8" s="2"/>
      <c r="B8" s="2"/>
      <c r="C8" s="2"/>
      <c r="D8" s="2"/>
      <c r="E8" s="2"/>
      <c r="F8" s="2"/>
      <c r="G8" s="33"/>
      <c r="H8" s="33"/>
      <c r="I8" s="33"/>
    </row>
    <row r="9" spans="1:9" ht="12.75">
      <c r="A9" s="2"/>
      <c r="B9" s="2"/>
      <c r="C9" s="2"/>
      <c r="D9" s="2"/>
      <c r="E9" s="2"/>
      <c r="F9" s="2"/>
      <c r="G9" s="33"/>
      <c r="H9" s="33"/>
      <c r="I9" s="33"/>
    </row>
    <row r="10" spans="1:9" ht="12.75">
      <c r="A10" s="2"/>
      <c r="B10" s="2"/>
      <c r="C10" s="2"/>
      <c r="D10" s="2"/>
      <c r="E10" s="2"/>
      <c r="F10" s="142" t="s">
        <v>249</v>
      </c>
      <c r="G10" s="33"/>
      <c r="H10" s="33"/>
      <c r="I10" s="33"/>
    </row>
    <row r="11" spans="7:9" ht="12.75">
      <c r="G11" s="33"/>
      <c r="H11" s="33"/>
      <c r="I11" s="33"/>
    </row>
    <row r="12" spans="1:6" ht="12.75" customHeight="1">
      <c r="A12" s="262" t="s">
        <v>66</v>
      </c>
      <c r="B12" s="66"/>
      <c r="C12" s="290" t="s">
        <v>181</v>
      </c>
      <c r="D12" s="268" t="s">
        <v>178</v>
      </c>
      <c r="E12" s="269"/>
      <c r="F12" s="270"/>
    </row>
    <row r="13" spans="1:6" ht="12.75" customHeight="1">
      <c r="A13" s="263"/>
      <c r="B13" s="65" t="s">
        <v>56</v>
      </c>
      <c r="C13" s="291"/>
      <c r="D13" s="78" t="s">
        <v>179</v>
      </c>
      <c r="E13" s="66" t="s">
        <v>183</v>
      </c>
      <c r="F13" s="66" t="s">
        <v>180</v>
      </c>
    </row>
    <row r="14" spans="1:6" ht="12.75" customHeight="1">
      <c r="A14" s="264"/>
      <c r="B14" s="73"/>
      <c r="C14" s="292"/>
      <c r="D14" s="79" t="s">
        <v>175</v>
      </c>
      <c r="E14" s="68" t="s">
        <v>176</v>
      </c>
      <c r="F14" s="68" t="s">
        <v>177</v>
      </c>
    </row>
    <row r="15" spans="1:6" ht="12.75" customHeight="1">
      <c r="A15" s="276" t="s">
        <v>161</v>
      </c>
      <c r="B15" s="1" t="s">
        <v>58</v>
      </c>
      <c r="C15" s="47">
        <v>50</v>
      </c>
      <c r="D15" s="47">
        <v>75640</v>
      </c>
      <c r="E15" s="47">
        <v>78965</v>
      </c>
      <c r="F15" s="47">
        <v>1127</v>
      </c>
    </row>
    <row r="16" spans="1:6" ht="12.75">
      <c r="A16" s="277"/>
      <c r="B16" s="1" t="s">
        <v>59</v>
      </c>
      <c r="C16" s="47">
        <v>33</v>
      </c>
      <c r="D16" s="47">
        <v>113250</v>
      </c>
      <c r="E16" s="47">
        <v>98350</v>
      </c>
      <c r="F16" s="47">
        <v>0</v>
      </c>
    </row>
    <row r="17" spans="1:6" ht="12.75">
      <c r="A17" s="277"/>
      <c r="B17" s="1" t="s">
        <v>9</v>
      </c>
      <c r="C17" s="47">
        <v>53</v>
      </c>
      <c r="D17" s="47">
        <v>243725</v>
      </c>
      <c r="E17" s="47">
        <v>2776365</v>
      </c>
      <c r="F17" s="47">
        <v>0</v>
      </c>
    </row>
    <row r="18" spans="1:6" ht="12.75">
      <c r="A18" s="278"/>
      <c r="B18" s="54" t="s">
        <v>2</v>
      </c>
      <c r="C18" s="55">
        <f>SUM(C15:C17)</f>
        <v>136</v>
      </c>
      <c r="D18" s="55">
        <f>SUM(D15:D17)</f>
        <v>432615</v>
      </c>
      <c r="E18" s="55">
        <f>SUM(E15:E17)</f>
        <v>2953680</v>
      </c>
      <c r="F18" s="55">
        <f>SUM(F15:F17)</f>
        <v>1127</v>
      </c>
    </row>
    <row r="19" spans="1:6" ht="12.75">
      <c r="A19" s="117"/>
      <c r="B19" s="1" t="s">
        <v>60</v>
      </c>
      <c r="C19" s="225">
        <v>28</v>
      </c>
      <c r="D19" s="225">
        <v>37659</v>
      </c>
      <c r="E19" s="225">
        <v>173406</v>
      </c>
      <c r="F19" s="225">
        <v>1760</v>
      </c>
    </row>
    <row r="20" spans="1:6" ht="12.75">
      <c r="A20" s="118" t="s">
        <v>162</v>
      </c>
      <c r="B20" s="1" t="s">
        <v>61</v>
      </c>
      <c r="C20" s="225">
        <v>62</v>
      </c>
      <c r="D20" s="225">
        <v>10600</v>
      </c>
      <c r="E20" s="225">
        <v>11650</v>
      </c>
      <c r="F20" s="225">
        <v>4860</v>
      </c>
    </row>
    <row r="21" spans="1:6" ht="12.75">
      <c r="A21" s="119"/>
      <c r="B21" s="54" t="s">
        <v>2</v>
      </c>
      <c r="C21" s="55">
        <f>SUM(C19:C20)</f>
        <v>90</v>
      </c>
      <c r="D21" s="55">
        <f>SUM(D19:D20)</f>
        <v>48259</v>
      </c>
      <c r="E21" s="55">
        <f>SUM(E19:E20)</f>
        <v>185056</v>
      </c>
      <c r="F21" s="55">
        <f>SUM(F19:F20)</f>
        <v>6620</v>
      </c>
    </row>
    <row r="22" spans="1:6" ht="12.75">
      <c r="A22" s="117"/>
      <c r="B22" s="1" t="s">
        <v>62</v>
      </c>
      <c r="C22" s="46">
        <v>0</v>
      </c>
      <c r="D22" s="46">
        <v>0</v>
      </c>
      <c r="E22" s="46">
        <v>0</v>
      </c>
      <c r="F22" s="46">
        <v>0</v>
      </c>
    </row>
    <row r="23" spans="1:6" ht="12.75">
      <c r="A23" s="118" t="s">
        <v>163</v>
      </c>
      <c r="B23" s="1" t="s">
        <v>63</v>
      </c>
      <c r="C23" s="46">
        <v>0</v>
      </c>
      <c r="D23" s="46">
        <v>0</v>
      </c>
      <c r="E23" s="46">
        <v>0</v>
      </c>
      <c r="F23" s="46">
        <v>0</v>
      </c>
    </row>
    <row r="24" spans="1:6" ht="12.75">
      <c r="A24" s="119"/>
      <c r="B24" s="54" t="s">
        <v>2</v>
      </c>
      <c r="C24" s="55">
        <f>SUM(C22:C23)</f>
        <v>0</v>
      </c>
      <c r="D24" s="56">
        <v>0</v>
      </c>
      <c r="E24" s="56">
        <v>0</v>
      </c>
      <c r="F24" s="56">
        <v>0</v>
      </c>
    </row>
    <row r="25" spans="1:6" ht="12.75">
      <c r="A25" s="117"/>
      <c r="B25" s="1" t="s">
        <v>64</v>
      </c>
      <c r="C25" s="46">
        <v>0</v>
      </c>
      <c r="D25" s="46">
        <v>0</v>
      </c>
      <c r="E25" s="46">
        <v>0</v>
      </c>
      <c r="F25" s="46">
        <v>0</v>
      </c>
    </row>
    <row r="26" spans="1:6" ht="12.75">
      <c r="A26" s="118" t="s">
        <v>164</v>
      </c>
      <c r="B26" s="1" t="s">
        <v>65</v>
      </c>
      <c r="C26" s="46">
        <v>0</v>
      </c>
      <c r="D26" s="46">
        <v>0</v>
      </c>
      <c r="E26" s="46">
        <v>0</v>
      </c>
      <c r="F26" s="46">
        <v>0</v>
      </c>
    </row>
    <row r="27" spans="1:6" ht="12.75">
      <c r="A27" s="119"/>
      <c r="B27" s="54" t="s">
        <v>2</v>
      </c>
      <c r="C27" s="55">
        <f>SUM(C25:C26)</f>
        <v>0</v>
      </c>
      <c r="D27" s="56">
        <v>0</v>
      </c>
      <c r="E27" s="56">
        <v>0</v>
      </c>
      <c r="F27" s="56">
        <v>0</v>
      </c>
    </row>
    <row r="28" spans="1:6" ht="12.75">
      <c r="A28" s="288" t="s">
        <v>11</v>
      </c>
      <c r="B28" s="289"/>
      <c r="C28" s="81">
        <f>C18+C21+C24+C27</f>
        <v>226</v>
      </c>
      <c r="D28" s="81">
        <f>D18+D21</f>
        <v>480874</v>
      </c>
      <c r="E28" s="81">
        <f>E18+E21</f>
        <v>3138736</v>
      </c>
      <c r="F28" s="81">
        <f>F18+F21</f>
        <v>7747</v>
      </c>
    </row>
    <row r="29" spans="1:6" ht="12.75">
      <c r="A29" s="103"/>
      <c r="B29" s="103"/>
      <c r="C29" s="57"/>
      <c r="D29" s="57"/>
      <c r="E29" s="57"/>
      <c r="F29" s="57"/>
    </row>
    <row r="30" spans="1:6" ht="12.75">
      <c r="A30" s="102"/>
      <c r="B30" s="58"/>
      <c r="C30" s="58"/>
      <c r="D30" s="58"/>
      <c r="E30" s="58"/>
      <c r="F30" s="58"/>
    </row>
    <row r="31" spans="1:6" ht="12.75">
      <c r="A31" s="58"/>
      <c r="B31" s="58"/>
      <c r="C31" s="58"/>
      <c r="D31" s="58"/>
      <c r="E31" s="58"/>
      <c r="F31" s="58"/>
    </row>
  </sheetData>
  <sheetProtection/>
  <mergeCells count="9">
    <mergeCell ref="A15:A18"/>
    <mergeCell ref="A28:B28"/>
    <mergeCell ref="D12:F12"/>
    <mergeCell ref="A1:B1"/>
    <mergeCell ref="A2:B2"/>
    <mergeCell ref="A6:F6"/>
    <mergeCell ref="A7:F7"/>
    <mergeCell ref="A12:A14"/>
    <mergeCell ref="C12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6.00390625" style="0" customWidth="1"/>
    <col min="2" max="2" width="12.00390625" style="0" customWidth="1"/>
    <col min="9" max="13" width="9.7109375" style="0" customWidth="1"/>
  </cols>
  <sheetData>
    <row r="1" spans="1:2" ht="12.75">
      <c r="A1" s="261" t="s">
        <v>13</v>
      </c>
      <c r="B1" s="261"/>
    </row>
    <row r="2" spans="1:2" ht="12.75">
      <c r="A2" s="261" t="s">
        <v>14</v>
      </c>
      <c r="B2" s="261"/>
    </row>
    <row r="5" spans="1:13" ht="12.75">
      <c r="A5" s="271" t="s">
        <v>96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 ht="12.75">
      <c r="A6" s="271" t="s">
        <v>320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12:13" ht="12.75">
      <c r="L9" s="286" t="s">
        <v>165</v>
      </c>
      <c r="M9" s="286"/>
    </row>
    <row r="10" spans="1:13" ht="12.75">
      <c r="A10" s="295"/>
      <c r="B10" s="295"/>
      <c r="L10" s="49"/>
      <c r="M10" s="108"/>
    </row>
    <row r="11" spans="1:13" ht="12.75" customHeight="1">
      <c r="A11" s="77"/>
      <c r="B11" s="290" t="s">
        <v>153</v>
      </c>
      <c r="C11" s="268" t="s">
        <v>146</v>
      </c>
      <c r="D11" s="269"/>
      <c r="E11" s="269"/>
      <c r="F11" s="269"/>
      <c r="G11" s="269"/>
      <c r="H11" s="270"/>
      <c r="I11" s="268" t="s">
        <v>147</v>
      </c>
      <c r="J11" s="269"/>
      <c r="K11" s="269"/>
      <c r="L11" s="269"/>
      <c r="M11" s="290" t="s">
        <v>188</v>
      </c>
    </row>
    <row r="12" spans="1:13" ht="12.75">
      <c r="A12" s="82" t="s">
        <v>138</v>
      </c>
      <c r="B12" s="291"/>
      <c r="C12" s="268" t="s">
        <v>139</v>
      </c>
      <c r="D12" s="270"/>
      <c r="E12" s="268" t="s">
        <v>140</v>
      </c>
      <c r="F12" s="270"/>
      <c r="G12" s="268" t="s">
        <v>49</v>
      </c>
      <c r="H12" s="270"/>
      <c r="I12" s="66" t="s">
        <v>141</v>
      </c>
      <c r="J12" s="66" t="s">
        <v>155</v>
      </c>
      <c r="K12" s="66" t="s">
        <v>142</v>
      </c>
      <c r="L12" s="109" t="s">
        <v>148</v>
      </c>
      <c r="M12" s="291"/>
    </row>
    <row r="13" spans="1:13" ht="12.75">
      <c r="A13" s="67"/>
      <c r="B13" s="292"/>
      <c r="C13" s="87" t="s">
        <v>141</v>
      </c>
      <c r="D13" s="87" t="s">
        <v>155</v>
      </c>
      <c r="E13" s="87" t="s">
        <v>141</v>
      </c>
      <c r="F13" s="87" t="s">
        <v>143</v>
      </c>
      <c r="G13" s="87" t="s">
        <v>144</v>
      </c>
      <c r="H13" s="87" t="s">
        <v>145</v>
      </c>
      <c r="I13" s="68" t="s">
        <v>118</v>
      </c>
      <c r="J13" s="68" t="s">
        <v>186</v>
      </c>
      <c r="K13" s="68" t="s">
        <v>187</v>
      </c>
      <c r="L13" s="90" t="s">
        <v>119</v>
      </c>
      <c r="M13" s="292"/>
    </row>
    <row r="14" spans="1:13" ht="13.5" customHeight="1">
      <c r="A14" s="10"/>
      <c r="B14" s="1" t="s">
        <v>149</v>
      </c>
      <c r="C14" s="41">
        <v>18</v>
      </c>
      <c r="D14" s="41">
        <v>137.88</v>
      </c>
      <c r="E14" s="41">
        <v>1</v>
      </c>
      <c r="F14" s="29">
        <v>640</v>
      </c>
      <c r="G14" s="41">
        <v>19</v>
      </c>
      <c r="H14" s="38">
        <v>22536.13</v>
      </c>
      <c r="I14" s="41">
        <v>6</v>
      </c>
      <c r="J14" s="38">
        <v>14.24</v>
      </c>
      <c r="K14" s="29">
        <v>2260</v>
      </c>
      <c r="L14" s="38">
        <v>1301.52</v>
      </c>
      <c r="M14" s="244">
        <v>4637.42</v>
      </c>
    </row>
    <row r="15" spans="1:13" ht="13.5" customHeight="1">
      <c r="A15" s="35" t="s">
        <v>167</v>
      </c>
      <c r="B15" s="1" t="s">
        <v>150</v>
      </c>
      <c r="C15" s="234">
        <v>59</v>
      </c>
      <c r="D15" s="234">
        <v>355.22</v>
      </c>
      <c r="E15" s="234">
        <v>3</v>
      </c>
      <c r="F15" s="235">
        <v>2700</v>
      </c>
      <c r="G15" s="236">
        <v>62</v>
      </c>
      <c r="H15" s="235">
        <v>37926.81</v>
      </c>
      <c r="I15" s="234">
        <v>0</v>
      </c>
      <c r="J15" s="235">
        <v>0</v>
      </c>
      <c r="K15" s="237">
        <v>0</v>
      </c>
      <c r="L15" s="235">
        <v>0</v>
      </c>
      <c r="M15" s="257">
        <v>4407.01</v>
      </c>
    </row>
    <row r="16" spans="1:13" ht="13.5" customHeight="1">
      <c r="A16" s="35" t="s">
        <v>156</v>
      </c>
      <c r="B16" s="1" t="s">
        <v>151</v>
      </c>
      <c r="C16" s="41">
        <v>26</v>
      </c>
      <c r="D16" s="41">
        <v>319.11</v>
      </c>
      <c r="E16" s="41">
        <v>1</v>
      </c>
      <c r="F16" s="29">
        <v>2560</v>
      </c>
      <c r="G16" s="41">
        <v>27</v>
      </c>
      <c r="H16" s="38">
        <v>33234.08</v>
      </c>
      <c r="I16" s="41">
        <v>5</v>
      </c>
      <c r="J16" s="38">
        <v>34.86</v>
      </c>
      <c r="K16" s="41">
        <v>0</v>
      </c>
      <c r="L16" s="38">
        <v>3329.4</v>
      </c>
      <c r="M16" s="245">
        <v>2632.1</v>
      </c>
    </row>
    <row r="17" spans="1:13" ht="13.5" customHeight="1">
      <c r="A17" s="35"/>
      <c r="B17" s="1" t="s">
        <v>152</v>
      </c>
      <c r="C17" s="41">
        <v>8</v>
      </c>
      <c r="D17" s="223">
        <v>51</v>
      </c>
      <c r="E17" s="255">
        <v>4</v>
      </c>
      <c r="F17" s="255">
        <v>30000</v>
      </c>
      <c r="G17" s="41">
        <v>12</v>
      </c>
      <c r="H17" s="38">
        <v>5509</v>
      </c>
      <c r="I17" s="41">
        <v>2</v>
      </c>
      <c r="J17" s="38">
        <v>8.09</v>
      </c>
      <c r="K17" s="41">
        <v>1</v>
      </c>
      <c r="L17" s="38">
        <v>495.02</v>
      </c>
      <c r="M17" s="245">
        <v>495.02</v>
      </c>
    </row>
    <row r="18" spans="1:13" ht="13.5" customHeight="1">
      <c r="A18" s="217"/>
      <c r="B18" s="218" t="s">
        <v>315</v>
      </c>
      <c r="C18" s="150"/>
      <c r="D18" s="150"/>
      <c r="E18" s="150"/>
      <c r="F18" s="150"/>
      <c r="G18" s="150"/>
      <c r="H18" s="50"/>
      <c r="I18" s="150"/>
      <c r="J18" s="50"/>
      <c r="K18" s="150"/>
      <c r="L18" s="50"/>
      <c r="M18" s="50"/>
    </row>
    <row r="19" spans="1:13" ht="13.5" customHeight="1">
      <c r="A19" s="296" t="s">
        <v>173</v>
      </c>
      <c r="B19" s="297"/>
      <c r="C19" s="83">
        <f>SUM(C14:C18)</f>
        <v>111</v>
      </c>
      <c r="D19" s="83">
        <f>SUM(D14:D18)</f>
        <v>863.21</v>
      </c>
      <c r="E19" s="83">
        <f>SUM(E14:E18)</f>
        <v>9</v>
      </c>
      <c r="F19" s="71">
        <f>SUM(F14:F17)</f>
        <v>35900</v>
      </c>
      <c r="G19" s="83">
        <f>C19+E19</f>
        <v>120</v>
      </c>
      <c r="H19" s="70">
        <f>SUM(H14:H18)</f>
        <v>99206.02</v>
      </c>
      <c r="I19" s="83">
        <f>SUM(I14:I18)</f>
        <v>13</v>
      </c>
      <c r="J19" s="70">
        <f>SUM(J14:J18)</f>
        <v>57.19</v>
      </c>
      <c r="K19" s="71">
        <f>SUM(K14:K17)</f>
        <v>2261</v>
      </c>
      <c r="L19" s="70">
        <f>SUM(L14:L18)</f>
        <v>5125.9400000000005</v>
      </c>
      <c r="M19" s="70">
        <f>SUM(M14:M18)</f>
        <v>12171.550000000001</v>
      </c>
    </row>
    <row r="20" spans="1:13" ht="13.5" customHeight="1">
      <c r="A20" s="10"/>
      <c r="B20" s="1" t="s">
        <v>149</v>
      </c>
      <c r="C20" s="41">
        <v>13</v>
      </c>
      <c r="D20" s="41">
        <v>16.92</v>
      </c>
      <c r="E20" s="41">
        <v>0</v>
      </c>
      <c r="F20" s="41">
        <v>0</v>
      </c>
      <c r="G20" s="41">
        <v>13</v>
      </c>
      <c r="H20" s="38">
        <v>1458.38</v>
      </c>
      <c r="I20" s="41">
        <v>12</v>
      </c>
      <c r="J20" s="38">
        <v>15.52</v>
      </c>
      <c r="K20" s="29">
        <v>0</v>
      </c>
      <c r="L20" s="38">
        <v>1631.86</v>
      </c>
      <c r="M20" s="245"/>
    </row>
    <row r="21" spans="1:13" ht="13.5" customHeight="1">
      <c r="A21" s="35" t="s">
        <v>168</v>
      </c>
      <c r="B21" s="1" t="s">
        <v>150</v>
      </c>
      <c r="C21" s="234">
        <v>241</v>
      </c>
      <c r="D21" s="235">
        <v>273.04</v>
      </c>
      <c r="E21" s="234">
        <v>0</v>
      </c>
      <c r="F21" s="234">
        <v>0</v>
      </c>
      <c r="G21" s="234">
        <v>241</v>
      </c>
      <c r="H21" s="235">
        <v>38494.2</v>
      </c>
      <c r="I21" s="234">
        <v>87</v>
      </c>
      <c r="J21" s="235">
        <v>97.44</v>
      </c>
      <c r="K21" s="237">
        <v>0</v>
      </c>
      <c r="L21" s="235">
        <v>14203.44</v>
      </c>
      <c r="M21" s="257">
        <v>1975.15</v>
      </c>
    </row>
    <row r="22" spans="1:13" ht="13.5" customHeight="1">
      <c r="A22" s="35" t="s">
        <v>156</v>
      </c>
      <c r="B22" s="1" t="s">
        <v>151</v>
      </c>
      <c r="C22" s="41">
        <v>43</v>
      </c>
      <c r="D22" s="41">
        <v>86.08</v>
      </c>
      <c r="E22" s="41">
        <v>0</v>
      </c>
      <c r="F22" s="41">
        <v>0</v>
      </c>
      <c r="G22" s="41">
        <v>43</v>
      </c>
      <c r="H22" s="38">
        <v>3651.18</v>
      </c>
      <c r="I22" s="41">
        <v>23</v>
      </c>
      <c r="J22" s="38">
        <v>34.1</v>
      </c>
      <c r="K22" s="41">
        <v>0</v>
      </c>
      <c r="L22" s="38">
        <v>2630.36</v>
      </c>
      <c r="M22" s="245">
        <v>1713.97</v>
      </c>
    </row>
    <row r="23" spans="1:13" ht="13.5" customHeight="1">
      <c r="A23" s="35"/>
      <c r="B23" s="10" t="s">
        <v>152</v>
      </c>
      <c r="C23" s="41">
        <v>6</v>
      </c>
      <c r="D23" s="38">
        <v>17</v>
      </c>
      <c r="E23" s="41">
        <v>0</v>
      </c>
      <c r="F23" s="41">
        <v>0</v>
      </c>
      <c r="G23" s="41">
        <v>6</v>
      </c>
      <c r="H23" s="38">
        <v>883</v>
      </c>
      <c r="I23" s="41">
        <v>3</v>
      </c>
      <c r="J23" s="38">
        <v>4.23</v>
      </c>
      <c r="K23" s="29">
        <v>0</v>
      </c>
      <c r="L23" s="38">
        <v>476.52</v>
      </c>
      <c r="M23" s="245">
        <v>476.52</v>
      </c>
    </row>
    <row r="24" spans="1:13" ht="13.5" customHeight="1">
      <c r="A24" s="217"/>
      <c r="B24" s="218" t="s">
        <v>315</v>
      </c>
      <c r="C24" s="150"/>
      <c r="D24" s="50"/>
      <c r="E24" s="150"/>
      <c r="F24" s="150"/>
      <c r="G24" s="150"/>
      <c r="H24" s="50"/>
      <c r="I24" s="150"/>
      <c r="J24" s="50"/>
      <c r="K24" s="53"/>
      <c r="L24" s="50"/>
      <c r="M24" s="258"/>
    </row>
    <row r="25" spans="1:13" ht="13.5" customHeight="1">
      <c r="A25" s="296" t="s">
        <v>173</v>
      </c>
      <c r="B25" s="297"/>
      <c r="C25" s="83">
        <f>SUM(C20:C24)</f>
        <v>303</v>
      </c>
      <c r="D25" s="83">
        <f>SUM(D20:D23)</f>
        <v>393.04</v>
      </c>
      <c r="E25" s="83">
        <f>SUM(E20:E24)</f>
        <v>0</v>
      </c>
      <c r="F25" s="83">
        <f>SUM(F20:F24)</f>
        <v>0</v>
      </c>
      <c r="G25" s="83">
        <f>C25+E25</f>
        <v>303</v>
      </c>
      <c r="H25" s="70">
        <f aca="true" t="shared" si="0" ref="H25:M25">SUM(H20:H24)</f>
        <v>44486.759999999995</v>
      </c>
      <c r="I25" s="83">
        <f t="shared" si="0"/>
        <v>125</v>
      </c>
      <c r="J25" s="70">
        <f t="shared" si="0"/>
        <v>151.29</v>
      </c>
      <c r="K25" s="71">
        <f t="shared" si="0"/>
        <v>0</v>
      </c>
      <c r="L25" s="70">
        <f t="shared" si="0"/>
        <v>18942.18</v>
      </c>
      <c r="M25" s="70">
        <f t="shared" si="0"/>
        <v>4165.639999999999</v>
      </c>
    </row>
    <row r="26" spans="1:13" ht="13.5" customHeight="1">
      <c r="A26" s="254" t="s">
        <v>346</v>
      </c>
      <c r="B26" s="256" t="s">
        <v>315</v>
      </c>
      <c r="C26" s="83">
        <v>78</v>
      </c>
      <c r="D26" s="83">
        <v>874.2</v>
      </c>
      <c r="E26" s="83">
        <v>0</v>
      </c>
      <c r="F26" s="83">
        <v>0</v>
      </c>
      <c r="G26" s="83">
        <v>78</v>
      </c>
      <c r="H26" s="70">
        <v>0</v>
      </c>
      <c r="I26" s="83">
        <v>0</v>
      </c>
      <c r="J26" s="70">
        <v>0</v>
      </c>
      <c r="K26" s="71">
        <v>0</v>
      </c>
      <c r="L26" s="70">
        <v>0</v>
      </c>
      <c r="M26" s="70">
        <v>0</v>
      </c>
    </row>
    <row r="27" spans="1:13" ht="13.5" customHeight="1">
      <c r="A27" s="254" t="s">
        <v>347</v>
      </c>
      <c r="B27" s="256" t="s">
        <v>315</v>
      </c>
      <c r="C27" s="83">
        <v>211</v>
      </c>
      <c r="D27" s="70">
        <v>2268.17</v>
      </c>
      <c r="E27" s="83">
        <v>0</v>
      </c>
      <c r="F27" s="83">
        <v>0</v>
      </c>
      <c r="G27" s="83">
        <v>211</v>
      </c>
      <c r="H27" s="70">
        <v>0</v>
      </c>
      <c r="I27" s="83">
        <v>0</v>
      </c>
      <c r="J27" s="70">
        <v>0</v>
      </c>
      <c r="K27" s="71">
        <v>0</v>
      </c>
      <c r="L27" s="70">
        <v>0</v>
      </c>
      <c r="M27" s="70">
        <v>0</v>
      </c>
    </row>
    <row r="28" spans="1:13" ht="13.5" customHeight="1">
      <c r="A28" s="293" t="s">
        <v>55</v>
      </c>
      <c r="B28" s="294"/>
      <c r="C28" s="84">
        <f>C19+C25+C26+C27</f>
        <v>703</v>
      </c>
      <c r="D28" s="85">
        <f>D19+D25+D26+D27</f>
        <v>4398.62</v>
      </c>
      <c r="E28" s="84">
        <f>E19+E25</f>
        <v>9</v>
      </c>
      <c r="F28" s="84">
        <f>F19+F25</f>
        <v>35900</v>
      </c>
      <c r="G28" s="84">
        <f>C28+E28</f>
        <v>712</v>
      </c>
      <c r="H28" s="85">
        <f aca="true" t="shared" si="1" ref="H28:M28">H19+H25</f>
        <v>143692.78</v>
      </c>
      <c r="I28" s="84">
        <f t="shared" si="1"/>
        <v>138</v>
      </c>
      <c r="J28" s="85">
        <f t="shared" si="1"/>
        <v>208.48</v>
      </c>
      <c r="K28" s="88">
        <f t="shared" si="1"/>
        <v>2261</v>
      </c>
      <c r="L28" s="85">
        <f t="shared" si="1"/>
        <v>24068.120000000003</v>
      </c>
      <c r="M28" s="85">
        <f t="shared" si="1"/>
        <v>16337.19</v>
      </c>
    </row>
    <row r="29" spans="1:2" ht="12.75">
      <c r="A29" s="59"/>
      <c r="B29" s="59"/>
    </row>
  </sheetData>
  <sheetProtection/>
  <mergeCells count="16">
    <mergeCell ref="C11:H11"/>
    <mergeCell ref="A10:B10"/>
    <mergeCell ref="A19:B19"/>
    <mergeCell ref="A25:B25"/>
    <mergeCell ref="E12:F12"/>
    <mergeCell ref="G12:H12"/>
    <mergeCell ref="A28:B28"/>
    <mergeCell ref="B11:B13"/>
    <mergeCell ref="L9:M9"/>
    <mergeCell ref="A1:B1"/>
    <mergeCell ref="A2:B2"/>
    <mergeCell ref="A5:M5"/>
    <mergeCell ref="A6:M6"/>
    <mergeCell ref="I11:L11"/>
    <mergeCell ref="M11:M13"/>
    <mergeCell ref="C12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0.28125" style="0" customWidth="1"/>
    <col min="2" max="2" width="22.00390625" style="0" customWidth="1"/>
    <col min="3" max="3" width="20.00390625" style="0" customWidth="1"/>
    <col min="4" max="4" width="19.28125" style="0" customWidth="1"/>
    <col min="5" max="5" width="17.57421875" style="0" customWidth="1"/>
    <col min="6" max="6" width="23.00390625" style="0" customWidth="1"/>
    <col min="7" max="7" width="17.57421875" style="0" customWidth="1"/>
    <col min="11" max="11" width="18.421875" style="0" customWidth="1"/>
    <col min="13" max="13" width="18.28125" style="0" customWidth="1"/>
  </cols>
  <sheetData>
    <row r="1" spans="1:2" ht="12.75">
      <c r="A1" s="261" t="s">
        <v>13</v>
      </c>
      <c r="B1" s="261"/>
    </row>
    <row r="2" spans="1:2" ht="12.75">
      <c r="A2" s="261" t="s">
        <v>14</v>
      </c>
      <c r="B2" s="261"/>
    </row>
    <row r="3" spans="1:2" ht="12.75">
      <c r="A3" s="7"/>
      <c r="B3" s="7"/>
    </row>
    <row r="5" spans="1:7" ht="12.75">
      <c r="A5" s="271" t="s">
        <v>96</v>
      </c>
      <c r="B5" s="271"/>
      <c r="C5" s="271"/>
      <c r="D5" s="271"/>
      <c r="E5" s="271"/>
      <c r="F5" s="271"/>
      <c r="G5" s="33"/>
    </row>
    <row r="6" spans="1:7" ht="12.75">
      <c r="A6" s="271" t="s">
        <v>321</v>
      </c>
      <c r="B6" s="271"/>
      <c r="C6" s="271"/>
      <c r="D6" s="271"/>
      <c r="E6" s="271"/>
      <c r="F6" s="271"/>
      <c r="G6" s="33"/>
    </row>
    <row r="7" spans="1:7" ht="12.75">
      <c r="A7" s="2"/>
      <c r="B7" s="2"/>
      <c r="C7" s="2"/>
      <c r="D7" s="2"/>
      <c r="E7" s="2"/>
      <c r="F7" s="2"/>
      <c r="G7" s="33"/>
    </row>
    <row r="8" spans="1:7" ht="12.75">
      <c r="A8" s="2"/>
      <c r="B8" s="2"/>
      <c r="C8" s="2"/>
      <c r="D8" s="2"/>
      <c r="E8" s="2"/>
      <c r="F8" s="2"/>
      <c r="G8" s="2"/>
    </row>
    <row r="9" ht="12.75">
      <c r="F9" s="142" t="s">
        <v>185</v>
      </c>
    </row>
    <row r="11" spans="1:6" ht="12.75">
      <c r="A11" s="151" t="s">
        <v>182</v>
      </c>
      <c r="B11" s="153" t="s">
        <v>253</v>
      </c>
      <c r="C11" s="151" t="s">
        <v>157</v>
      </c>
      <c r="D11" s="151" t="s">
        <v>255</v>
      </c>
      <c r="E11" s="151" t="s">
        <v>158</v>
      </c>
      <c r="F11" s="151" t="s">
        <v>252</v>
      </c>
    </row>
    <row r="12" spans="1:6" ht="12.75">
      <c r="A12" s="97" t="s">
        <v>166</v>
      </c>
      <c r="B12" s="152" t="s">
        <v>156</v>
      </c>
      <c r="C12" s="97" t="s">
        <v>254</v>
      </c>
      <c r="D12" s="97" t="s">
        <v>156</v>
      </c>
      <c r="E12" s="97" t="s">
        <v>159</v>
      </c>
      <c r="F12" s="97" t="s">
        <v>160</v>
      </c>
    </row>
    <row r="13" spans="1:6" ht="15" customHeight="1">
      <c r="A13" s="48" t="s">
        <v>161</v>
      </c>
      <c r="B13" s="46">
        <v>3</v>
      </c>
      <c r="C13" s="46">
        <v>0</v>
      </c>
      <c r="D13" s="46">
        <v>4</v>
      </c>
      <c r="E13" s="46">
        <v>3</v>
      </c>
      <c r="F13" s="46">
        <v>2</v>
      </c>
    </row>
    <row r="14" spans="1:6" ht="15" customHeight="1">
      <c r="A14" s="48" t="s">
        <v>162</v>
      </c>
      <c r="B14" s="236">
        <v>1</v>
      </c>
      <c r="C14" s="236">
        <v>0</v>
      </c>
      <c r="D14" s="236">
        <v>0</v>
      </c>
      <c r="E14" s="236">
        <v>3</v>
      </c>
      <c r="F14" s="226">
        <v>0</v>
      </c>
    </row>
    <row r="15" spans="1:6" ht="15" customHeight="1">
      <c r="A15" s="48" t="s">
        <v>163</v>
      </c>
      <c r="B15" s="46">
        <v>1</v>
      </c>
      <c r="C15" s="46">
        <v>0</v>
      </c>
      <c r="D15" s="46">
        <v>0</v>
      </c>
      <c r="E15" s="46">
        <v>7</v>
      </c>
      <c r="F15" s="46">
        <v>1</v>
      </c>
    </row>
    <row r="16" spans="1:6" ht="15" customHeight="1">
      <c r="A16" s="48" t="s">
        <v>164</v>
      </c>
      <c r="B16" s="46">
        <v>0</v>
      </c>
      <c r="C16" s="46">
        <v>0</v>
      </c>
      <c r="D16" s="46">
        <v>1</v>
      </c>
      <c r="E16" s="46">
        <v>2</v>
      </c>
      <c r="F16" s="46">
        <v>0</v>
      </c>
    </row>
    <row r="17" spans="1:6" ht="15" customHeight="1">
      <c r="A17" s="154" t="s">
        <v>6</v>
      </c>
      <c r="B17" s="154">
        <f>SUM(B13:B16)</f>
        <v>5</v>
      </c>
      <c r="C17" s="154">
        <f>SUM(C13:C16)</f>
        <v>0</v>
      </c>
      <c r="D17" s="154">
        <f>SUM(D13:D16)</f>
        <v>5</v>
      </c>
      <c r="E17" s="154">
        <f>SUM(E13:E16)</f>
        <v>15</v>
      </c>
      <c r="F17" s="154">
        <f>SUM(F13:F16)</f>
        <v>3</v>
      </c>
    </row>
  </sheetData>
  <sheetProtection/>
  <mergeCells count="4">
    <mergeCell ref="A5:F5"/>
    <mergeCell ref="A6:F6"/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no name</cp:lastModifiedBy>
  <cp:lastPrinted>2017-04-06T08:49:34Z</cp:lastPrinted>
  <dcterms:created xsi:type="dcterms:W3CDTF">2007-10-08T11:23:51Z</dcterms:created>
  <dcterms:modified xsi:type="dcterms:W3CDTF">2017-04-21T06:07:41Z</dcterms:modified>
  <cp:category/>
  <cp:version/>
  <cp:contentType/>
  <cp:contentStatus/>
</cp:coreProperties>
</file>