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780" activeTab="1"/>
  </bookViews>
  <sheets>
    <sheet name="Real.Konjuh" sheetId="1" r:id="rId1"/>
    <sheet name="Real.Spreč." sheetId="2" r:id="rId2"/>
    <sheet name="Real.Majev." sheetId="3" r:id="rId3"/>
    <sheet name="Real.Vlas." sheetId="4" r:id="rId4"/>
    <sheet name="ZBIRNA" sheetId="5" r:id="rId5"/>
    <sheet name="Naknada po opš." sheetId="6" r:id="rId6"/>
  </sheets>
  <definedNames>
    <definedName name="_xlfn.BAHTTEXT" hidden="1">#NAME?</definedName>
    <definedName name="_xlnm.Print_Area" localSheetId="2">'Real.Majev.'!$A$1:$P$136</definedName>
  </definedNames>
  <calcPr fullCalcOnLoad="1"/>
</workbook>
</file>

<file path=xl/sharedStrings.xml><?xml version="1.0" encoding="utf-8"?>
<sst xmlns="http://schemas.openxmlformats.org/spreadsheetml/2006/main" count="1053" uniqueCount="101">
  <si>
    <t>Svega</t>
  </si>
  <si>
    <t>SVEUKUPNO</t>
  </si>
  <si>
    <t>JP "ŠUME TK" DD</t>
  </si>
  <si>
    <t>Bukva</t>
  </si>
  <si>
    <t>Hrast</t>
  </si>
  <si>
    <t>Red.br.</t>
  </si>
  <si>
    <t>S o r t i m e n t</t>
  </si>
  <si>
    <t xml:space="preserve">Količina </t>
  </si>
  <si>
    <t>Cijena</t>
  </si>
  <si>
    <t>Vrijednost</t>
  </si>
  <si>
    <t>J/S</t>
  </si>
  <si>
    <t>b.c.bor</t>
  </si>
  <si>
    <t>Trupci F/I klasa</t>
  </si>
  <si>
    <t>Trupci III klasa</t>
  </si>
  <si>
    <t>Trupci F/III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</si>
  <si>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</si>
  <si>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</si>
  <si>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</si>
  <si>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</si>
  <si>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</si>
  <si>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</si>
  <si>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</si>
  <si>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</si>
  <si>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</si>
  <si>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</si>
  <si>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</si>
  <si>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</si>
  <si>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</si>
  <si>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</si>
  <si>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</si>
  <si>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</si>
  <si>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</si>
  <si>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</si>
  <si>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>% učeš.</t>
  </si>
  <si>
    <t>ŠG "KONJUH" KLADANJ</t>
  </si>
  <si>
    <t>Tabela 4.1.</t>
  </si>
  <si>
    <t>Ukupne sječe</t>
  </si>
  <si>
    <t>Trupci II klasa</t>
  </si>
  <si>
    <t>P R E G L E D</t>
  </si>
  <si>
    <t>INDEXI</t>
  </si>
  <si>
    <t>7/3</t>
  </si>
  <si>
    <t>9/5</t>
  </si>
  <si>
    <t>8/4</t>
  </si>
  <si>
    <t>Redovne sječe</t>
  </si>
  <si>
    <t>Tabela 4.1.a.</t>
  </si>
  <si>
    <t>Ostale sječe</t>
  </si>
  <si>
    <t>Tabela 4.1.b.</t>
  </si>
  <si>
    <t>10/6</t>
  </si>
  <si>
    <t>ŠG "SPREČKO" ŽIVINICE</t>
  </si>
  <si>
    <t>Tabela 4.2.</t>
  </si>
  <si>
    <t>Tabela 4.2.a.</t>
  </si>
  <si>
    <t>Tabela 4.2.b.</t>
  </si>
  <si>
    <t>ŠG "MAJEVIČKO" SREBRENIK</t>
  </si>
  <si>
    <t>Tabela 4.3.</t>
  </si>
  <si>
    <t>Tabela 4.3.a.</t>
  </si>
  <si>
    <t>Tabela 4.3.b.</t>
  </si>
  <si>
    <t>Tabela 4.4.</t>
  </si>
  <si>
    <t>Tabela 4.4.a.</t>
  </si>
  <si>
    <t>Tabela 4.4.b.</t>
  </si>
  <si>
    <t>Tabela 4.b.</t>
  </si>
  <si>
    <t>KLADANJ</t>
  </si>
  <si>
    <t>Tabela 4.a.</t>
  </si>
  <si>
    <t>Tabela 4.</t>
  </si>
  <si>
    <t>Ostatak iza ind. sječa</t>
  </si>
  <si>
    <t>Trupci III klase</t>
  </si>
  <si>
    <t>K L A D A NJ</t>
  </si>
  <si>
    <t>Gračanica</t>
  </si>
  <si>
    <t>Ukupno naknada 7%</t>
  </si>
  <si>
    <t xml:space="preserve">Kladanj </t>
  </si>
  <si>
    <t>"Konjuh"</t>
  </si>
  <si>
    <t>"Sprečko"</t>
  </si>
  <si>
    <t>"Majevičko"</t>
  </si>
  <si>
    <t>"Vlaseničko"</t>
  </si>
  <si>
    <t>ostvarene realizacije po opštinama i vrijednost drveta na panju</t>
  </si>
  <si>
    <t>Prihod od drveta</t>
  </si>
  <si>
    <t>Opis / opština</t>
  </si>
  <si>
    <t>Tabela 4.I.</t>
  </si>
  <si>
    <t xml:space="preserve">Živinice </t>
  </si>
  <si>
    <t xml:space="preserve">Banovići </t>
  </si>
  <si>
    <t xml:space="preserve">Lukavac </t>
  </si>
  <si>
    <t xml:space="preserve">Tuzla </t>
  </si>
  <si>
    <t xml:space="preserve">Kalesija </t>
  </si>
  <si>
    <t xml:space="preserve">Srebrenik </t>
  </si>
  <si>
    <t xml:space="preserve">Čelić </t>
  </si>
  <si>
    <t xml:space="preserve">Sapna </t>
  </si>
  <si>
    <t>Vrijedn.drv. na panju</t>
  </si>
  <si>
    <t>Opština 5%</t>
  </si>
  <si>
    <t xml:space="preserve">Budžet kantona 2% </t>
  </si>
  <si>
    <t>Ukupno</t>
  </si>
  <si>
    <t>Rudno četinara na panju</t>
  </si>
  <si>
    <t>Rudno drvo četin. na panju</t>
  </si>
  <si>
    <t>Rudno drvo četin.na panju</t>
  </si>
  <si>
    <t>Ostatak iza indust.sječa</t>
  </si>
  <si>
    <t>Iznos naknade po Zakonu o šumama</t>
  </si>
  <si>
    <t>Teočak</t>
  </si>
  <si>
    <t>ŠG "VLASENIČKO" TURALIĆI</t>
  </si>
  <si>
    <t>ostvarene realizacije drvnih sortimenata za  2016.godinu</t>
  </si>
  <si>
    <t>PLANIRANO  2016.</t>
  </si>
  <si>
    <t>OSTVARENO  2016.</t>
  </si>
  <si>
    <t>ostvarene realizacije drvnih sortimenata za 2016.godinu</t>
  </si>
  <si>
    <t>za obračun naknade za korištenje šuma za 2016.godinu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</si>
</sst>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"/>
    <numFmt numFmtId="172" formatCode="#,##0_ ;\-#,##0\ "/>
    <numFmt numFmtId="173" formatCode="0.00_ ;\-0.00\ "/>
    <numFmt numFmtId="174" formatCode="0_ ;\-0\ "/>
    <numFmt numFmtId="175" formatCode="#,##0.00_ ;\-#,##0.00\ "/>
    <numFmt numFmtId="176" formatCode="#,##0.0_ ;\-#,##0.0\ "/>
    <numFmt numFmtId="177" formatCode="#,##0;[Red]#,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3" fontId="3" fillId="33" borderId="1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4" fillId="0" borderId="0" xfId="0" applyNumberFormat="1" applyFont="1" applyAlignment="1">
      <alignment horizontal="center"/>
    </xf>
    <xf numFmtId="174" fontId="3" fillId="33" borderId="12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4" fillId="0" borderId="0" xfId="0" applyNumberFormat="1" applyFont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174" fontId="3" fillId="0" borderId="12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5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173" fontId="6" fillId="34" borderId="10" xfId="0" applyNumberFormat="1" applyFont="1" applyFill="1" applyBorder="1" applyAlignment="1">
      <alignment horizontal="center"/>
    </xf>
    <xf numFmtId="174" fontId="8" fillId="34" borderId="11" xfId="0" applyNumberFormat="1" applyFont="1" applyFill="1" applyBorder="1" applyAlignment="1">
      <alignment horizontal="center"/>
    </xf>
    <xf numFmtId="174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172" fontId="9" fillId="34" borderId="10" xfId="0" applyNumberFormat="1" applyFont="1" applyFill="1" applyBorder="1" applyAlignment="1">
      <alignment/>
    </xf>
    <xf numFmtId="175" fontId="9" fillId="34" borderId="10" xfId="0" applyNumberFormat="1" applyFont="1" applyFill="1" applyBorder="1" applyAlignment="1">
      <alignment/>
    </xf>
    <xf numFmtId="173" fontId="9" fillId="34" borderId="10" xfId="0" applyNumberFormat="1" applyFont="1" applyFill="1" applyBorder="1" applyAlignment="1">
      <alignment/>
    </xf>
    <xf numFmtId="174" fontId="9" fillId="34" borderId="10" xfId="0" applyNumberFormat="1" applyFont="1" applyFill="1" applyBorder="1" applyAlignment="1">
      <alignment/>
    </xf>
    <xf numFmtId="174" fontId="9" fillId="34" borderId="12" xfId="0" applyNumberFormat="1" applyFont="1" applyFill="1" applyBorder="1" applyAlignment="1">
      <alignment/>
    </xf>
    <xf numFmtId="174" fontId="9" fillId="34" borderId="10" xfId="0" applyNumberFormat="1" applyFont="1" applyFill="1" applyBorder="1" applyAlignment="1">
      <alignment/>
    </xf>
    <xf numFmtId="172" fontId="5" fillId="35" borderId="10" xfId="0" applyNumberFormat="1" applyFont="1" applyFill="1" applyBorder="1" applyAlignment="1">
      <alignment/>
    </xf>
    <xf numFmtId="175" fontId="5" fillId="35" borderId="10" xfId="0" applyNumberFormat="1" applyFont="1" applyFill="1" applyBorder="1" applyAlignment="1">
      <alignment/>
    </xf>
    <xf numFmtId="173" fontId="5" fillId="35" borderId="10" xfId="0" applyNumberFormat="1" applyFont="1" applyFill="1" applyBorder="1" applyAlignment="1">
      <alignment/>
    </xf>
    <xf numFmtId="174" fontId="5" fillId="35" borderId="10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4" fontId="5" fillId="35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172" fontId="5" fillId="35" borderId="12" xfId="0" applyNumberFormat="1" applyFont="1" applyFill="1" applyBorder="1" applyAlignment="1">
      <alignment/>
    </xf>
    <xf numFmtId="172" fontId="5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172" fontId="8" fillId="34" borderId="11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2" fontId="3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3" fontId="5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5" fillId="35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12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7" fillId="34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5" fillId="35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3" fillId="24" borderId="12" xfId="0" applyNumberFormat="1" applyFont="1" applyFill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4" fontId="3" fillId="24" borderId="10" xfId="0" applyNumberFormat="1" applyFont="1" applyFill="1" applyBorder="1" applyAlignment="1">
      <alignment/>
    </xf>
    <xf numFmtId="174" fontId="3" fillId="24" borderId="12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35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174" fontId="7" fillId="34" borderId="12" xfId="0" applyNumberFormat="1" applyFont="1" applyFill="1" applyBorder="1" applyAlignment="1">
      <alignment horizontal="center"/>
    </xf>
    <xf numFmtId="174" fontId="7" fillId="34" borderId="20" xfId="0" applyNumberFormat="1" applyFont="1" applyFill="1" applyBorder="1" applyAlignment="1">
      <alignment horizontal="center"/>
    </xf>
    <xf numFmtId="174" fontId="7" fillId="34" borderId="21" xfId="0" applyNumberFormat="1" applyFont="1" applyFill="1" applyBorder="1" applyAlignment="1">
      <alignment horizontal="center"/>
    </xf>
    <xf numFmtId="174" fontId="4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2" fontId="7" fillId="34" borderId="12" xfId="0" applyNumberFormat="1" applyFont="1" applyFill="1" applyBorder="1" applyAlignment="1">
      <alignment horizontal="center"/>
    </xf>
    <xf numFmtId="172" fontId="7" fillId="34" borderId="20" xfId="0" applyNumberFormat="1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7"/>
  <sheetViews>
    <sheetView zoomScalePageLayoutView="0" workbookViewId="0" topLeftCell="A145">
      <selection activeCell="L137" sqref="L1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5.7109375" style="0" customWidth="1"/>
    <col min="4" max="4" width="17.8515625" style="0" customWidth="1"/>
    <col min="5" max="5" width="9.140625" style="4" customWidth="1"/>
    <col min="6" max="6" width="8.7109375" style="0" customWidth="1"/>
    <col min="7" max="7" width="10.8515625" style="0" customWidth="1"/>
    <col min="8" max="8" width="8.140625" style="0" customWidth="1"/>
    <col min="10" max="10" width="8.7109375" style="0" customWidth="1"/>
    <col min="11" max="11" width="10.8515625" style="0" customWidth="1"/>
    <col min="12" max="12" width="8.140625" style="0" customWidth="1"/>
    <col min="13" max="15" width="5.7109375" style="0" customWidth="1"/>
    <col min="16" max="16" width="5.7109375" style="4" customWidth="1"/>
  </cols>
  <sheetData>
    <row r="1" spans="1:4" ht="12.75">
      <c r="A1" s="167" t="s">
        <v>2</v>
      </c>
      <c r="B1" s="167"/>
      <c r="C1" s="167"/>
      <c r="D1" s="167"/>
    </row>
    <row r="2" spans="1:10" ht="12.75">
      <c r="A2" s="167" t="s">
        <v>34</v>
      </c>
      <c r="B2" s="167"/>
      <c r="C2" s="167"/>
      <c r="D2" s="167"/>
      <c r="F2" s="170" t="s">
        <v>38</v>
      </c>
      <c r="G2" s="170"/>
      <c r="H2" s="170"/>
      <c r="I2" s="170"/>
      <c r="J2" s="170"/>
    </row>
    <row r="3" spans="1:16" ht="12.75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2.75">
      <c r="B4" s="168" t="s">
        <v>36</v>
      </c>
      <c r="C4" s="168"/>
      <c r="D4" s="168"/>
      <c r="M4" s="2"/>
      <c r="N4" s="181" t="s">
        <v>35</v>
      </c>
      <c r="O4" s="181"/>
      <c r="P4" s="181"/>
    </row>
    <row r="5" spans="1:16" ht="12.75">
      <c r="A5" s="172" t="s">
        <v>5</v>
      </c>
      <c r="B5" s="174" t="s">
        <v>6</v>
      </c>
      <c r="C5" s="174"/>
      <c r="D5" s="175"/>
      <c r="E5" s="178" t="s">
        <v>97</v>
      </c>
      <c r="F5" s="179"/>
      <c r="G5" s="179"/>
      <c r="H5" s="180"/>
      <c r="I5" s="178" t="s">
        <v>98</v>
      </c>
      <c r="J5" s="179"/>
      <c r="K5" s="179"/>
      <c r="L5" s="180"/>
      <c r="M5" s="178" t="s">
        <v>39</v>
      </c>
      <c r="N5" s="179"/>
      <c r="O5" s="179"/>
      <c r="P5" s="180"/>
    </row>
    <row r="6" spans="1:16" ht="12.75">
      <c r="A6" s="173"/>
      <c r="B6" s="176"/>
      <c r="C6" s="176"/>
      <c r="D6" s="177"/>
      <c r="E6" s="81" t="s">
        <v>7</v>
      </c>
      <c r="F6" s="71" t="s">
        <v>8</v>
      </c>
      <c r="G6" s="71" t="s">
        <v>9</v>
      </c>
      <c r="H6" s="71" t="s">
        <v>33</v>
      </c>
      <c r="I6" s="71" t="s">
        <v>7</v>
      </c>
      <c r="J6" s="71" t="s">
        <v>8</v>
      </c>
      <c r="K6" s="71" t="s">
        <v>9</v>
      </c>
      <c r="L6" s="71" t="s">
        <v>33</v>
      </c>
      <c r="M6" s="72" t="s">
        <v>40</v>
      </c>
      <c r="N6" s="72" t="s">
        <v>42</v>
      </c>
      <c r="O6" s="72" t="s">
        <v>41</v>
      </c>
      <c r="P6" s="73" t="s">
        <v>47</v>
      </c>
    </row>
    <row r="7" spans="1:16" s="8" customFormat="1" ht="9.75" customHeight="1">
      <c r="A7" s="11">
        <v>1</v>
      </c>
      <c r="B7" s="186">
        <v>2</v>
      </c>
      <c r="C7" s="187"/>
      <c r="D7" s="188"/>
      <c r="E7" s="82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12">
        <v>11</v>
      </c>
      <c r="N7" s="12">
        <v>12</v>
      </c>
      <c r="O7" s="5">
        <v>13</v>
      </c>
      <c r="P7" s="15">
        <v>14</v>
      </c>
    </row>
    <row r="8" spans="1:16" ht="12" customHeight="1">
      <c r="A8" s="1">
        <v>1</v>
      </c>
      <c r="B8" s="171" t="s">
        <v>32</v>
      </c>
      <c r="C8" s="171" t="s">
        <v>10</v>
      </c>
      <c r="D8" s="1" t="s">
        <v>12</v>
      </c>
      <c r="E8" s="41">
        <f>E55+E101</f>
        <v>10418</v>
      </c>
      <c r="F8" s="41">
        <f aca="true" t="shared" si="0" ref="F8:F22">G8/E8</f>
        <v>150</v>
      </c>
      <c r="G8" s="41">
        <f>G55+G101</f>
        <v>1562700</v>
      </c>
      <c r="H8" s="42">
        <f>E8/E12*100</f>
        <v>35.45587584657795</v>
      </c>
      <c r="I8" s="41">
        <f>I55+I101</f>
        <v>9197</v>
      </c>
      <c r="J8" s="41">
        <f>K8/I8</f>
        <v>151.7416548874633</v>
      </c>
      <c r="K8" s="41">
        <f>K55+K101</f>
        <v>1395568</v>
      </c>
      <c r="L8" s="42">
        <f>I8/I12*100</f>
        <v>31.650492119209854</v>
      </c>
      <c r="M8" s="43">
        <f>I8/E8*100</f>
        <v>88.27990017277789</v>
      </c>
      <c r="N8" s="43">
        <f>J8/F8*100</f>
        <v>101.16110325830887</v>
      </c>
      <c r="O8" s="41">
        <f>K8/G8*100</f>
        <v>89.30492097011582</v>
      </c>
      <c r="P8" s="44">
        <f>L8/H8*100</f>
        <v>89.26726914366895</v>
      </c>
    </row>
    <row r="9" spans="1:16" ht="12" customHeight="1">
      <c r="A9" s="1">
        <v>2</v>
      </c>
      <c r="B9" s="171"/>
      <c r="C9" s="171"/>
      <c r="D9" s="1" t="s">
        <v>37</v>
      </c>
      <c r="E9" s="41">
        <f>E56+E102</f>
        <v>7283</v>
      </c>
      <c r="F9" s="41">
        <f t="shared" si="0"/>
        <v>125</v>
      </c>
      <c r="G9" s="41">
        <f>G56+G102</f>
        <v>910375</v>
      </c>
      <c r="H9" s="42">
        <f>E9/E12*100</f>
        <v>24.786441139434366</v>
      </c>
      <c r="I9" s="41">
        <f>I56+I102</f>
        <v>8416</v>
      </c>
      <c r="J9" s="41">
        <f aca="true" t="shared" si="1" ref="J9:J20">K9/I9</f>
        <v>126.71803707224335</v>
      </c>
      <c r="K9" s="41">
        <f>K56+K102</f>
        <v>1066459</v>
      </c>
      <c r="L9" s="42">
        <f>I9/I12*100</f>
        <v>28.96276412691858</v>
      </c>
      <c r="M9" s="43">
        <f aca="true" t="shared" si="2" ref="M9:M46">I9/E9*100</f>
        <v>115.55677605382397</v>
      </c>
      <c r="N9" s="43">
        <f aca="true" t="shared" si="3" ref="N9:N46">J9/F9*100</f>
        <v>101.37442965779468</v>
      </c>
      <c r="O9" s="41">
        <f aca="true" t="shared" si="4" ref="O9:O46">K9/G9*100</f>
        <v>117.1450226554991</v>
      </c>
      <c r="P9" s="44">
        <f aca="true" t="shared" si="5" ref="P9:P45">L9/H9*100</f>
        <v>116.84922399303153</v>
      </c>
    </row>
    <row r="10" spans="1:16" ht="12" customHeight="1">
      <c r="A10" s="1">
        <v>3</v>
      </c>
      <c r="B10" s="171"/>
      <c r="C10" s="171"/>
      <c r="D10" s="1" t="s">
        <v>13</v>
      </c>
      <c r="E10" s="41">
        <f>E57+E103</f>
        <v>4855</v>
      </c>
      <c r="F10" s="41">
        <f t="shared" si="0"/>
        <v>107</v>
      </c>
      <c r="G10" s="41">
        <f>G57+G103</f>
        <v>519485</v>
      </c>
      <c r="H10" s="42">
        <f>E10/E12*100</f>
        <v>16.523159650137835</v>
      </c>
      <c r="I10" s="41">
        <f>I57+I103</f>
        <v>5275</v>
      </c>
      <c r="J10" s="41">
        <f t="shared" si="1"/>
        <v>108.70919431279621</v>
      </c>
      <c r="K10" s="41">
        <f>K57+K103</f>
        <v>573441</v>
      </c>
      <c r="L10" s="42">
        <f>I10/I12*100</f>
        <v>18.153348475462867</v>
      </c>
      <c r="M10" s="43">
        <f t="shared" si="2"/>
        <v>108.6508753861998</v>
      </c>
      <c r="N10" s="43">
        <f t="shared" si="3"/>
        <v>101.59737786242637</v>
      </c>
      <c r="O10" s="41">
        <f t="shared" si="4"/>
        <v>110.3864404169514</v>
      </c>
      <c r="P10" s="44">
        <f t="shared" si="5"/>
        <v>109.8660840895006</v>
      </c>
    </row>
    <row r="11" spans="1:16" ht="12" customHeight="1">
      <c r="A11" s="1">
        <v>4</v>
      </c>
      <c r="B11" s="171"/>
      <c r="C11" s="171"/>
      <c r="D11" s="1" t="s">
        <v>14</v>
      </c>
      <c r="E11" s="41">
        <f>E58+E104</f>
        <v>6827</v>
      </c>
      <c r="F11" s="41">
        <f>G11/E11</f>
        <v>106</v>
      </c>
      <c r="G11" s="41">
        <f>G58+G104</f>
        <v>723662</v>
      </c>
      <c r="H11" s="42">
        <f>E11/E12*100</f>
        <v>23.234523363849846</v>
      </c>
      <c r="I11" s="41">
        <f>I58+I104</f>
        <v>6170</v>
      </c>
      <c r="J11" s="41">
        <f t="shared" si="1"/>
        <v>103.18800648298217</v>
      </c>
      <c r="K11" s="41">
        <f>K58+K104</f>
        <v>636670</v>
      </c>
      <c r="L11" s="42">
        <f>I11/I12*100</f>
        <v>21.2333952784087</v>
      </c>
      <c r="M11" s="43">
        <f t="shared" si="2"/>
        <v>90.37644646257506</v>
      </c>
      <c r="N11" s="43">
        <f t="shared" si="3"/>
        <v>97.34717592734168</v>
      </c>
      <c r="O11" s="41">
        <f t="shared" si="4"/>
        <v>87.97891833480271</v>
      </c>
      <c r="P11" s="44">
        <f t="shared" si="5"/>
        <v>91.38726431309256</v>
      </c>
    </row>
    <row r="12" spans="1:16" ht="12" customHeight="1">
      <c r="A12" s="1">
        <v>5</v>
      </c>
      <c r="B12" s="171"/>
      <c r="C12" s="171"/>
      <c r="D12" s="3" t="s">
        <v>0</v>
      </c>
      <c r="E12" s="122">
        <f>SUM(E8:E11)</f>
        <v>29383</v>
      </c>
      <c r="F12" s="122">
        <f t="shared" si="0"/>
        <v>126.47524078548821</v>
      </c>
      <c r="G12" s="122">
        <f>SUM(G8:G11)</f>
        <v>3716222</v>
      </c>
      <c r="H12" s="124">
        <v>100</v>
      </c>
      <c r="I12" s="122">
        <f>SUM(I8:I11)</f>
        <v>29058</v>
      </c>
      <c r="J12" s="122">
        <f t="shared" si="1"/>
        <v>126.37270287012183</v>
      </c>
      <c r="K12" s="122">
        <f>SUM(K8:K11)</f>
        <v>3672138</v>
      </c>
      <c r="L12" s="124">
        <v>100</v>
      </c>
      <c r="M12" s="122">
        <f t="shared" si="2"/>
        <v>98.89391825205051</v>
      </c>
      <c r="N12" s="136">
        <f t="shared" si="3"/>
        <v>99.91892649128037</v>
      </c>
      <c r="O12" s="122">
        <f t="shared" si="4"/>
        <v>98.81374148261327</v>
      </c>
      <c r="P12" s="137">
        <f t="shared" si="5"/>
        <v>100</v>
      </c>
    </row>
    <row r="13" spans="1:16" ht="12" customHeight="1">
      <c r="A13" s="1">
        <v>6</v>
      </c>
      <c r="B13" s="171"/>
      <c r="C13" s="171" t="s">
        <v>11</v>
      </c>
      <c r="D13" s="1" t="s">
        <v>12</v>
      </c>
      <c r="E13" s="41">
        <f>E60+E106</f>
        <v>1195</v>
      </c>
      <c r="F13" s="41">
        <f t="shared" si="0"/>
        <v>142</v>
      </c>
      <c r="G13" s="41">
        <f>G60+G106</f>
        <v>169690</v>
      </c>
      <c r="H13" s="42">
        <f>E13/E17*100</f>
        <v>40.701634877384194</v>
      </c>
      <c r="I13" s="41">
        <f>I60+I106</f>
        <v>242</v>
      </c>
      <c r="J13" s="41">
        <f t="shared" si="1"/>
        <v>147.38842975206612</v>
      </c>
      <c r="K13" s="41">
        <f>K60+K106</f>
        <v>35668</v>
      </c>
      <c r="L13" s="42">
        <f>I13/I17*100</f>
        <v>21.960072595281307</v>
      </c>
      <c r="M13" s="41">
        <f t="shared" si="2"/>
        <v>20.251046025104603</v>
      </c>
      <c r="N13" s="43">
        <f t="shared" si="3"/>
        <v>103.79466883948318</v>
      </c>
      <c r="O13" s="41">
        <f t="shared" si="4"/>
        <v>21.019506158288646</v>
      </c>
      <c r="P13" s="44">
        <f t="shared" si="5"/>
        <v>53.95378505418069</v>
      </c>
    </row>
    <row r="14" spans="1:16" ht="12" customHeight="1">
      <c r="A14" s="1">
        <v>7</v>
      </c>
      <c r="B14" s="171"/>
      <c r="C14" s="171"/>
      <c r="D14" s="1" t="s">
        <v>37</v>
      </c>
      <c r="E14" s="41">
        <f>E61+E107</f>
        <v>675</v>
      </c>
      <c r="F14" s="41">
        <f t="shared" si="0"/>
        <v>125</v>
      </c>
      <c r="G14" s="41">
        <f>G61+G107</f>
        <v>84375</v>
      </c>
      <c r="H14" s="42">
        <f>E14/E17*100</f>
        <v>22.990463215258856</v>
      </c>
      <c r="I14" s="41">
        <f>I61+I107</f>
        <v>235</v>
      </c>
      <c r="J14" s="41">
        <f t="shared" si="1"/>
        <v>124.28936170212766</v>
      </c>
      <c r="K14" s="41">
        <f>K61+K107</f>
        <v>29208</v>
      </c>
      <c r="L14" s="42">
        <f>I14/I17*100</f>
        <v>21.32486388384755</v>
      </c>
      <c r="M14" s="41">
        <f t="shared" si="2"/>
        <v>34.81481481481482</v>
      </c>
      <c r="N14" s="43">
        <f t="shared" si="3"/>
        <v>99.43148936170213</v>
      </c>
      <c r="O14" s="41">
        <f t="shared" si="4"/>
        <v>34.616888888888894</v>
      </c>
      <c r="P14" s="44">
        <f t="shared" si="5"/>
        <v>92.75525979700208</v>
      </c>
    </row>
    <row r="15" spans="1:16" ht="12" customHeight="1">
      <c r="A15" s="1">
        <v>8</v>
      </c>
      <c r="B15" s="171"/>
      <c r="C15" s="171"/>
      <c r="D15" s="1" t="s">
        <v>13</v>
      </c>
      <c r="E15" s="41">
        <f>E62+E108</f>
        <v>694</v>
      </c>
      <c r="F15" s="41">
        <f t="shared" si="0"/>
        <v>107</v>
      </c>
      <c r="G15" s="41">
        <f>G62+G108</f>
        <v>74258</v>
      </c>
      <c r="H15" s="42">
        <f>E15/E17*100</f>
        <v>23.637602179836513</v>
      </c>
      <c r="I15" s="41">
        <f>I62+I108</f>
        <v>157</v>
      </c>
      <c r="J15" s="41">
        <f t="shared" si="1"/>
        <v>101.64331210191082</v>
      </c>
      <c r="K15" s="41">
        <f>K62+K108</f>
        <v>15958</v>
      </c>
      <c r="L15" s="42">
        <f>I15/I17*100</f>
        <v>14.24682395644283</v>
      </c>
      <c r="M15" s="41">
        <f t="shared" si="2"/>
        <v>22.622478386167145</v>
      </c>
      <c r="N15" s="43">
        <f t="shared" si="3"/>
        <v>94.99374962795403</v>
      </c>
      <c r="O15" s="41">
        <f t="shared" si="4"/>
        <v>21.48994047779364</v>
      </c>
      <c r="P15" s="44">
        <f t="shared" si="5"/>
        <v>60.27186619036908</v>
      </c>
    </row>
    <row r="16" spans="1:16" ht="12" customHeight="1">
      <c r="A16" s="1">
        <v>9</v>
      </c>
      <c r="B16" s="171"/>
      <c r="C16" s="171"/>
      <c r="D16" s="1" t="s">
        <v>14</v>
      </c>
      <c r="E16" s="41">
        <f>E63+E109</f>
        <v>372</v>
      </c>
      <c r="F16" s="41">
        <f t="shared" si="0"/>
        <v>106</v>
      </c>
      <c r="G16" s="41">
        <f>G63+G109</f>
        <v>39432</v>
      </c>
      <c r="H16" s="42">
        <f>E16/E17*100</f>
        <v>12.670299727520437</v>
      </c>
      <c r="I16" s="41">
        <f>I63+I109</f>
        <v>468</v>
      </c>
      <c r="J16" s="41">
        <f t="shared" si="1"/>
        <v>105.95299145299145</v>
      </c>
      <c r="K16" s="41">
        <f>K63+K109</f>
        <v>49586</v>
      </c>
      <c r="L16" s="42">
        <f>I16/I17*100</f>
        <v>42.46823956442831</v>
      </c>
      <c r="M16" s="41">
        <f>I16/E16*100</f>
        <v>125.80645161290323</v>
      </c>
      <c r="N16" s="43">
        <f>J16/F16*100</f>
        <v>99.95565231414288</v>
      </c>
      <c r="O16" s="41">
        <f>K16/G16*100</f>
        <v>125.75065936295395</v>
      </c>
      <c r="P16" s="44">
        <f t="shared" si="5"/>
        <v>335.17943914290726</v>
      </c>
    </row>
    <row r="17" spans="1:16" ht="12" customHeight="1">
      <c r="A17" s="1">
        <v>10</v>
      </c>
      <c r="B17" s="171"/>
      <c r="C17" s="171"/>
      <c r="D17" s="3" t="s">
        <v>0</v>
      </c>
      <c r="E17" s="122">
        <f>SUM(E13:E16)</f>
        <v>2936</v>
      </c>
      <c r="F17" s="122">
        <f t="shared" si="0"/>
        <v>125.25715258855585</v>
      </c>
      <c r="G17" s="122">
        <f>SUM(G13:G16)</f>
        <v>367755</v>
      </c>
      <c r="H17" s="124">
        <v>100</v>
      </c>
      <c r="I17" s="122">
        <f>SUM(I13:I16)</f>
        <v>1102</v>
      </c>
      <c r="J17" s="122">
        <f t="shared" si="1"/>
        <v>118.34845735027223</v>
      </c>
      <c r="K17" s="122">
        <f>SUM(K13:K16)</f>
        <v>130420</v>
      </c>
      <c r="L17" s="124">
        <v>100</v>
      </c>
      <c r="M17" s="122">
        <f t="shared" si="2"/>
        <v>37.53405994550409</v>
      </c>
      <c r="N17" s="136">
        <f t="shared" si="3"/>
        <v>94.48439063517812</v>
      </c>
      <c r="O17" s="122">
        <f t="shared" si="4"/>
        <v>35.463827820152005</v>
      </c>
      <c r="P17" s="137">
        <f t="shared" si="5"/>
        <v>100</v>
      </c>
    </row>
    <row r="18" spans="1:16" ht="12" customHeight="1">
      <c r="A18" s="1">
        <v>11</v>
      </c>
      <c r="B18" s="171"/>
      <c r="C18" s="185" t="s">
        <v>15</v>
      </c>
      <c r="D18" s="185"/>
      <c r="E18" s="122">
        <f>E12+E17</f>
        <v>32319</v>
      </c>
      <c r="F18" s="122">
        <f t="shared" si="0"/>
        <v>126.36458430025681</v>
      </c>
      <c r="G18" s="122">
        <f>G12+G17</f>
        <v>4083977</v>
      </c>
      <c r="H18" s="124">
        <f>E18/E22*100</f>
        <v>63.32588760874677</v>
      </c>
      <c r="I18" s="122">
        <f>I12+I17</f>
        <v>30160</v>
      </c>
      <c r="J18" s="122">
        <f t="shared" si="1"/>
        <v>126.07950928381963</v>
      </c>
      <c r="K18" s="122">
        <f>K12+K17</f>
        <v>3802558</v>
      </c>
      <c r="L18" s="124">
        <f>I18/I22*100</f>
        <v>42.591049666021775</v>
      </c>
      <c r="M18" s="122">
        <f t="shared" si="2"/>
        <v>93.3197190507132</v>
      </c>
      <c r="N18" s="136">
        <f t="shared" si="3"/>
        <v>99.77440275848191</v>
      </c>
      <c r="O18" s="122">
        <f t="shared" si="4"/>
        <v>93.10919233874236</v>
      </c>
      <c r="P18" s="137">
        <f t="shared" si="5"/>
        <v>67.25693278737236</v>
      </c>
    </row>
    <row r="19" spans="1:16" ht="12" customHeight="1">
      <c r="A19" s="1">
        <v>12</v>
      </c>
      <c r="B19" s="171"/>
      <c r="C19" s="182" t="s">
        <v>16</v>
      </c>
      <c r="D19" s="182"/>
      <c r="E19" s="41">
        <f>E66+E112</f>
        <v>5097</v>
      </c>
      <c r="F19" s="41">
        <f t="shared" si="0"/>
        <v>69</v>
      </c>
      <c r="G19" s="41">
        <f>G66+G112</f>
        <v>351693</v>
      </c>
      <c r="H19" s="42">
        <f>E19/E22*100</f>
        <v>9.987067952033858</v>
      </c>
      <c r="I19" s="41">
        <f>I66+I112</f>
        <v>6177</v>
      </c>
      <c r="J19" s="41">
        <f t="shared" si="1"/>
        <v>64.96001295127084</v>
      </c>
      <c r="K19" s="41">
        <f>K66+K112</f>
        <v>401258</v>
      </c>
      <c r="L19" s="42">
        <f>I19/I22*100</f>
        <v>8.72297459506023</v>
      </c>
      <c r="M19" s="41">
        <f t="shared" si="2"/>
        <v>121.18893466745145</v>
      </c>
      <c r="N19" s="43">
        <f t="shared" si="3"/>
        <v>94.14494630618962</v>
      </c>
      <c r="O19" s="41">
        <f t="shared" si="4"/>
        <v>114.09325747171539</v>
      </c>
      <c r="P19" s="44">
        <f t="shared" si="5"/>
        <v>87.34269794653599</v>
      </c>
    </row>
    <row r="20" spans="1:16" ht="12" customHeight="1">
      <c r="A20" s="1">
        <v>13</v>
      </c>
      <c r="B20" s="171"/>
      <c r="C20" s="182" t="s">
        <v>17</v>
      </c>
      <c r="D20" s="182"/>
      <c r="E20" s="41">
        <f>E67+E113</f>
        <v>13620</v>
      </c>
      <c r="F20" s="41">
        <f t="shared" si="0"/>
        <v>49</v>
      </c>
      <c r="G20" s="41">
        <f>G67+G113</f>
        <v>667380</v>
      </c>
      <c r="H20" s="42">
        <f>E20/E22*100</f>
        <v>26.687044439219378</v>
      </c>
      <c r="I20" s="41">
        <f>I67+I113</f>
        <v>34476</v>
      </c>
      <c r="J20" s="41">
        <f t="shared" si="1"/>
        <v>48.99895579533589</v>
      </c>
      <c r="K20" s="41">
        <f>K67+K113</f>
        <v>1689288</v>
      </c>
      <c r="L20" s="42">
        <f>I20/I22*100</f>
        <v>48.685975738917996</v>
      </c>
      <c r="M20" s="41">
        <f t="shared" si="2"/>
        <v>253.12775330396477</v>
      </c>
      <c r="N20" s="43">
        <f t="shared" si="3"/>
        <v>99.99786897007324</v>
      </c>
      <c r="O20" s="41">
        <f t="shared" si="4"/>
        <v>253.1223590757889</v>
      </c>
      <c r="P20" s="44">
        <f t="shared" si="5"/>
        <v>182.4329998393112</v>
      </c>
    </row>
    <row r="21" spans="1:16" ht="12.75" customHeight="1">
      <c r="A21" s="1">
        <v>14</v>
      </c>
      <c r="B21" s="171"/>
      <c r="C21" s="183" t="s">
        <v>63</v>
      </c>
      <c r="D21" s="184"/>
      <c r="E21" s="41">
        <f>E68+E114</f>
        <v>0</v>
      </c>
      <c r="F21" s="41">
        <v>0</v>
      </c>
      <c r="G21" s="41">
        <f>G68+G114</f>
        <v>0</v>
      </c>
      <c r="H21" s="42">
        <f>E21/E22*100</f>
        <v>0</v>
      </c>
      <c r="I21" s="41">
        <f>I68+I114</f>
        <v>0</v>
      </c>
      <c r="J21" s="41">
        <v>0</v>
      </c>
      <c r="K21" s="41">
        <f>K68+K114</f>
        <v>0</v>
      </c>
      <c r="L21" s="42">
        <f>I21/I22*100</f>
        <v>0</v>
      </c>
      <c r="M21" s="41">
        <v>0</v>
      </c>
      <c r="N21" s="41">
        <v>0</v>
      </c>
      <c r="O21" s="41">
        <v>0</v>
      </c>
      <c r="P21" s="41">
        <v>0</v>
      </c>
    </row>
    <row r="22" spans="1:16" ht="12" customHeight="1">
      <c r="A22" s="1">
        <v>15</v>
      </c>
      <c r="B22" s="171"/>
      <c r="C22" s="169" t="s">
        <v>18</v>
      </c>
      <c r="D22" s="169"/>
      <c r="E22" s="64">
        <f>SUM(E18:E21)</f>
        <v>51036</v>
      </c>
      <c r="F22" s="64">
        <f t="shared" si="0"/>
        <v>99.98922329336155</v>
      </c>
      <c r="G22" s="64">
        <f>SUM(G18:G21)</f>
        <v>5103050</v>
      </c>
      <c r="H22" s="66">
        <v>100</v>
      </c>
      <c r="I22" s="64">
        <f>SUM(I18:I21)</f>
        <v>70813</v>
      </c>
      <c r="J22" s="64">
        <f>K22/I22</f>
        <v>83.22065157527572</v>
      </c>
      <c r="K22" s="64">
        <f>SUM(K18:K21)</f>
        <v>5893104</v>
      </c>
      <c r="L22" s="66">
        <v>100</v>
      </c>
      <c r="M22" s="64">
        <f t="shared" si="2"/>
        <v>138.75107767066385</v>
      </c>
      <c r="N22" s="74">
        <f t="shared" si="3"/>
        <v>83.22962098736582</v>
      </c>
      <c r="O22" s="64">
        <f t="shared" si="4"/>
        <v>115.4819960611791</v>
      </c>
      <c r="P22" s="75">
        <f t="shared" si="5"/>
        <v>100</v>
      </c>
    </row>
    <row r="23" spans="1:16" ht="12" customHeight="1">
      <c r="A23" s="1">
        <v>16</v>
      </c>
      <c r="B23" s="189" t="s">
        <v>31</v>
      </c>
      <c r="C23" s="189" t="s">
        <v>3</v>
      </c>
      <c r="D23" s="1" t="s">
        <v>19</v>
      </c>
      <c r="E23" s="41">
        <f>E70+E116</f>
        <v>469</v>
      </c>
      <c r="F23" s="41">
        <f aca="true" t="shared" si="6" ref="F23:F46">G23/E23</f>
        <v>260</v>
      </c>
      <c r="G23" s="41">
        <f>G70+G116</f>
        <v>121940</v>
      </c>
      <c r="H23" s="42">
        <f>E23/E28*100</f>
        <v>2.9787234042553195</v>
      </c>
      <c r="I23" s="41">
        <f>I70+I116</f>
        <v>22</v>
      </c>
      <c r="J23" s="41">
        <f>K23/I23</f>
        <v>298.04545454545456</v>
      </c>
      <c r="K23" s="41">
        <f>K70+K116</f>
        <v>6557</v>
      </c>
      <c r="L23" s="42">
        <f>I23/I28*100</f>
        <v>0.21346788278672618</v>
      </c>
      <c r="M23" s="41">
        <f t="shared" si="2"/>
        <v>4.690831556503198</v>
      </c>
      <c r="N23" s="43">
        <f t="shared" si="3"/>
        <v>114.63286713286713</v>
      </c>
      <c r="O23" s="41">
        <f t="shared" si="4"/>
        <v>5.377234705592915</v>
      </c>
      <c r="P23" s="44">
        <f t="shared" si="5"/>
        <v>7.166421779268664</v>
      </c>
    </row>
    <row r="24" spans="1:16" ht="12" customHeight="1">
      <c r="A24" s="1">
        <v>17</v>
      </c>
      <c r="B24" s="190"/>
      <c r="C24" s="190"/>
      <c r="D24" s="1" t="s">
        <v>20</v>
      </c>
      <c r="E24" s="41">
        <f>E71+E117</f>
        <v>937</v>
      </c>
      <c r="F24" s="41">
        <f t="shared" si="6"/>
        <v>230</v>
      </c>
      <c r="G24" s="41">
        <f>G71+G117</f>
        <v>215510</v>
      </c>
      <c r="H24" s="42">
        <f>E24/E28*100</f>
        <v>5.951095585900286</v>
      </c>
      <c r="I24" s="41">
        <f>I71+I117</f>
        <v>50</v>
      </c>
      <c r="J24" s="41">
        <f aca="true" t="shared" si="7" ref="J24:J43">K24/I24</f>
        <v>235.72</v>
      </c>
      <c r="K24" s="41">
        <f>K71+K117</f>
        <v>11786</v>
      </c>
      <c r="L24" s="42">
        <f>I24/I28*100</f>
        <v>0.4851542790607413</v>
      </c>
      <c r="M24" s="41">
        <f t="shared" si="2"/>
        <v>5.3361792956243335</v>
      </c>
      <c r="N24" s="43">
        <f t="shared" si="3"/>
        <v>102.48695652173913</v>
      </c>
      <c r="O24" s="41">
        <f t="shared" si="4"/>
        <v>5.468887754628556</v>
      </c>
      <c r="P24" s="44">
        <f t="shared" si="5"/>
        <v>8.152352319969447</v>
      </c>
    </row>
    <row r="25" spans="1:16" ht="12" customHeight="1">
      <c r="A25" s="1">
        <v>18</v>
      </c>
      <c r="B25" s="190"/>
      <c r="C25" s="190"/>
      <c r="D25" s="1" t="s">
        <v>21</v>
      </c>
      <c r="E25" s="41">
        <f>E72+E118</f>
        <v>5224</v>
      </c>
      <c r="F25" s="41">
        <f t="shared" si="6"/>
        <v>125</v>
      </c>
      <c r="G25" s="41">
        <f>G72+G118</f>
        <v>653000</v>
      </c>
      <c r="H25" s="42">
        <f>E25/E28*100</f>
        <v>33.17878691648142</v>
      </c>
      <c r="I25" s="41">
        <f>I72+I118</f>
        <v>3788</v>
      </c>
      <c r="J25" s="41">
        <f t="shared" si="7"/>
        <v>127.34662090813094</v>
      </c>
      <c r="K25" s="41">
        <f>K72+K118</f>
        <v>482389</v>
      </c>
      <c r="L25" s="42">
        <f>I25/I28*100</f>
        <v>36.75528818164176</v>
      </c>
      <c r="M25" s="41">
        <f t="shared" si="2"/>
        <v>72.5114854517611</v>
      </c>
      <c r="N25" s="43">
        <f t="shared" si="3"/>
        <v>101.87729672650477</v>
      </c>
      <c r="O25" s="41">
        <f t="shared" si="4"/>
        <v>73.87274119448698</v>
      </c>
      <c r="P25" s="44">
        <f t="shared" si="5"/>
        <v>110.7794817036657</v>
      </c>
    </row>
    <row r="26" spans="1:16" ht="12" customHeight="1">
      <c r="A26" s="1">
        <v>19</v>
      </c>
      <c r="B26" s="190"/>
      <c r="C26" s="190"/>
      <c r="D26" s="1" t="s">
        <v>22</v>
      </c>
      <c r="E26" s="41">
        <f>E73+E119</f>
        <v>5152</v>
      </c>
      <c r="F26" s="41">
        <f t="shared" si="6"/>
        <v>105</v>
      </c>
      <c r="G26" s="41">
        <f>G73+G119</f>
        <v>540960</v>
      </c>
      <c r="H26" s="42">
        <f>E26/E28*100</f>
        <v>32.72149888853605</v>
      </c>
      <c r="I26" s="41">
        <f>I73+I119</f>
        <v>3706</v>
      </c>
      <c r="J26" s="41">
        <f t="shared" si="7"/>
        <v>107.56314085267134</v>
      </c>
      <c r="K26" s="41">
        <f>K73+K119</f>
        <v>398629</v>
      </c>
      <c r="L26" s="42">
        <f>I26/I28*100</f>
        <v>35.95963516398214</v>
      </c>
      <c r="M26" s="41">
        <f t="shared" si="2"/>
        <v>71.9332298136646</v>
      </c>
      <c r="N26" s="43">
        <f t="shared" si="3"/>
        <v>102.44108652635366</v>
      </c>
      <c r="O26" s="41">
        <f t="shared" si="4"/>
        <v>73.68918219461698</v>
      </c>
      <c r="P26" s="44">
        <f t="shared" si="5"/>
        <v>109.8960511756403</v>
      </c>
    </row>
    <row r="27" spans="1:16" ht="12" customHeight="1">
      <c r="A27" s="1">
        <v>20</v>
      </c>
      <c r="B27" s="190"/>
      <c r="C27" s="190"/>
      <c r="D27" s="1" t="s">
        <v>23</v>
      </c>
      <c r="E27" s="41">
        <f>E74+E120</f>
        <v>3963</v>
      </c>
      <c r="F27" s="41">
        <f t="shared" si="6"/>
        <v>80</v>
      </c>
      <c r="G27" s="41">
        <f>G74+G120</f>
        <v>317040</v>
      </c>
      <c r="H27" s="42">
        <f>E27/E28*100</f>
        <v>25.16989520482693</v>
      </c>
      <c r="I27" s="41">
        <f>I74+I120</f>
        <v>2740</v>
      </c>
      <c r="J27" s="41">
        <f t="shared" si="7"/>
        <v>82.61496350364963</v>
      </c>
      <c r="K27" s="41">
        <f>K74+K120</f>
        <v>226365</v>
      </c>
      <c r="L27" s="42">
        <f>I27/I28*100</f>
        <v>26.58645449252862</v>
      </c>
      <c r="M27" s="41">
        <f t="shared" si="2"/>
        <v>69.1395407519556</v>
      </c>
      <c r="N27" s="43">
        <f t="shared" si="3"/>
        <v>103.26870437956204</v>
      </c>
      <c r="O27" s="41">
        <f t="shared" si="4"/>
        <v>71.39950794852385</v>
      </c>
      <c r="P27" s="44">
        <f t="shared" si="5"/>
        <v>105.62799040748503</v>
      </c>
    </row>
    <row r="28" spans="1:16" ht="12" customHeight="1">
      <c r="A28" s="1">
        <v>21</v>
      </c>
      <c r="B28" s="190"/>
      <c r="C28" s="191"/>
      <c r="D28" s="3" t="s">
        <v>0</v>
      </c>
      <c r="E28" s="122">
        <f>SUM(E23:E27)</f>
        <v>15745</v>
      </c>
      <c r="F28" s="122">
        <f t="shared" si="6"/>
        <v>117.39917434106066</v>
      </c>
      <c r="G28" s="122">
        <f>SUM(G23:G27)</f>
        <v>1848450</v>
      </c>
      <c r="H28" s="124">
        <v>100</v>
      </c>
      <c r="I28" s="122">
        <f>SUM(I23:I27)</f>
        <v>10306</v>
      </c>
      <c r="J28" s="122">
        <f t="shared" si="7"/>
        <v>109.23015718998641</v>
      </c>
      <c r="K28" s="122">
        <f>SUM(K23:K27)</f>
        <v>1125726</v>
      </c>
      <c r="L28" s="124">
        <v>100</v>
      </c>
      <c r="M28" s="122">
        <f t="shared" si="2"/>
        <v>65.45570022229279</v>
      </c>
      <c r="N28" s="136">
        <f t="shared" si="3"/>
        <v>93.0416741029693</v>
      </c>
      <c r="O28" s="122">
        <f t="shared" si="4"/>
        <v>60.901079282642215</v>
      </c>
      <c r="P28" s="137">
        <f t="shared" si="5"/>
        <v>100</v>
      </c>
    </row>
    <row r="29" spans="1:16" ht="12" customHeight="1">
      <c r="A29" s="1">
        <v>22</v>
      </c>
      <c r="B29" s="190"/>
      <c r="C29" s="189" t="s">
        <v>4</v>
      </c>
      <c r="D29" s="1" t="s">
        <v>19</v>
      </c>
      <c r="E29" s="41">
        <f>E76+E122</f>
        <v>106</v>
      </c>
      <c r="F29" s="41">
        <f t="shared" si="6"/>
        <v>260</v>
      </c>
      <c r="G29" s="41">
        <f>G76+G122</f>
        <v>27560</v>
      </c>
      <c r="H29" s="42">
        <f>E29/E33*100</f>
        <v>4.331834899877401</v>
      </c>
      <c r="I29" s="41">
        <f>I76+I122</f>
        <v>0</v>
      </c>
      <c r="J29" s="41">
        <v>0</v>
      </c>
      <c r="K29" s="41">
        <f>K76+K122</f>
        <v>0</v>
      </c>
      <c r="L29" s="42">
        <f>I29/I33*100</f>
        <v>0</v>
      </c>
      <c r="M29" s="41">
        <v>0</v>
      </c>
      <c r="N29" s="43">
        <v>0</v>
      </c>
      <c r="O29" s="41">
        <v>0</v>
      </c>
      <c r="P29" s="44">
        <v>0</v>
      </c>
    </row>
    <row r="30" spans="1:16" ht="12" customHeight="1">
      <c r="A30" s="1">
        <v>23</v>
      </c>
      <c r="B30" s="190"/>
      <c r="C30" s="190"/>
      <c r="D30" s="1" t="s">
        <v>21</v>
      </c>
      <c r="E30" s="41">
        <f>E77+E123</f>
        <v>810</v>
      </c>
      <c r="F30" s="41">
        <f t="shared" si="6"/>
        <v>204</v>
      </c>
      <c r="G30" s="41">
        <f>G77+G123</f>
        <v>165240</v>
      </c>
      <c r="H30" s="42">
        <f>E30/E33*100</f>
        <v>33.10175725378014</v>
      </c>
      <c r="I30" s="41">
        <f>I77+I123</f>
        <v>212</v>
      </c>
      <c r="J30" s="41">
        <f t="shared" si="7"/>
        <v>412.62735849056605</v>
      </c>
      <c r="K30" s="41">
        <f>K77+K123</f>
        <v>87477</v>
      </c>
      <c r="L30" s="42">
        <f>I30/I33*100</f>
        <v>24.73745624270712</v>
      </c>
      <c r="M30" s="41">
        <f t="shared" si="2"/>
        <v>26.172839506172842</v>
      </c>
      <c r="N30" s="43">
        <f t="shared" si="3"/>
        <v>202.26831298557158</v>
      </c>
      <c r="O30" s="41">
        <f t="shared" si="4"/>
        <v>52.93936092955701</v>
      </c>
      <c r="P30" s="44">
        <f t="shared" si="5"/>
        <v>74.73154990852385</v>
      </c>
    </row>
    <row r="31" spans="1:16" ht="12" customHeight="1">
      <c r="A31" s="1">
        <v>24</v>
      </c>
      <c r="B31" s="190"/>
      <c r="C31" s="190"/>
      <c r="D31" s="1" t="s">
        <v>22</v>
      </c>
      <c r="E31" s="41">
        <f>E78+E124</f>
        <v>769</v>
      </c>
      <c r="F31" s="41">
        <f t="shared" si="6"/>
        <v>169</v>
      </c>
      <c r="G31" s="41">
        <f>G78+G124</f>
        <v>129961</v>
      </c>
      <c r="H31" s="42">
        <f>E31/E33*100</f>
        <v>31.426236207601143</v>
      </c>
      <c r="I31" s="41">
        <f>I78+I124</f>
        <v>369</v>
      </c>
      <c r="J31" s="41">
        <f t="shared" si="7"/>
        <v>332.0948509485095</v>
      </c>
      <c r="K31" s="41">
        <f>K78+K124</f>
        <v>122543</v>
      </c>
      <c r="L31" s="42">
        <f>I31/I33*100</f>
        <v>43.05717619603267</v>
      </c>
      <c r="M31" s="41">
        <f t="shared" si="2"/>
        <v>47.98439531859558</v>
      </c>
      <c r="N31" s="43">
        <f t="shared" si="3"/>
        <v>196.50582896361507</v>
      </c>
      <c r="O31" s="41">
        <f t="shared" si="4"/>
        <v>94.29213379398435</v>
      </c>
      <c r="P31" s="44">
        <f t="shared" si="5"/>
        <v>137.01028628308447</v>
      </c>
    </row>
    <row r="32" spans="1:16" ht="12" customHeight="1">
      <c r="A32" s="1">
        <v>25</v>
      </c>
      <c r="B32" s="190"/>
      <c r="C32" s="190"/>
      <c r="D32" s="1" t="s">
        <v>23</v>
      </c>
      <c r="E32" s="41">
        <f>E79+E125</f>
        <v>762</v>
      </c>
      <c r="F32" s="41">
        <f t="shared" si="6"/>
        <v>136</v>
      </c>
      <c r="G32" s="41">
        <f>G79+G125</f>
        <v>103632</v>
      </c>
      <c r="H32" s="42">
        <f>E32/E33*100</f>
        <v>31.140171638741315</v>
      </c>
      <c r="I32" s="41">
        <f>I79+I125</f>
        <v>276</v>
      </c>
      <c r="J32" s="41">
        <f t="shared" si="7"/>
        <v>272.7717391304348</v>
      </c>
      <c r="K32" s="41">
        <f>K79+K125</f>
        <v>75285</v>
      </c>
      <c r="L32" s="42">
        <f>I32/I33*100</f>
        <v>32.20536756126021</v>
      </c>
      <c r="M32" s="41">
        <f t="shared" si="2"/>
        <v>36.22047244094488</v>
      </c>
      <c r="N32" s="43">
        <f t="shared" si="3"/>
        <v>200.5674552429668</v>
      </c>
      <c r="O32" s="41">
        <f t="shared" si="4"/>
        <v>72.64647985178323</v>
      </c>
      <c r="P32" s="44">
        <f t="shared" si="5"/>
        <v>103.42064884829887</v>
      </c>
    </row>
    <row r="33" spans="1:16" ht="12" customHeight="1">
      <c r="A33" s="1">
        <v>26</v>
      </c>
      <c r="B33" s="190"/>
      <c r="C33" s="191"/>
      <c r="D33" s="3" t="s">
        <v>0</v>
      </c>
      <c r="E33" s="122">
        <f>SUM(E29:E32)</f>
        <v>2447</v>
      </c>
      <c r="F33" s="122">
        <f t="shared" si="6"/>
        <v>174.25132815692686</v>
      </c>
      <c r="G33" s="122">
        <f>SUM(G29:G32)</f>
        <v>426393</v>
      </c>
      <c r="H33" s="124">
        <v>100</v>
      </c>
      <c r="I33" s="122">
        <f>SUM(I29:I32)</f>
        <v>857</v>
      </c>
      <c r="J33" s="122">
        <f t="shared" si="7"/>
        <v>332.9113185530922</v>
      </c>
      <c r="K33" s="122">
        <f>SUM(K29:K32)</f>
        <v>285305</v>
      </c>
      <c r="L33" s="124">
        <v>100</v>
      </c>
      <c r="M33" s="122">
        <f t="shared" si="2"/>
        <v>35.02247650183898</v>
      </c>
      <c r="N33" s="136">
        <f t="shared" si="3"/>
        <v>191.05238512344633</v>
      </c>
      <c r="O33" s="122">
        <f t="shared" si="4"/>
        <v>66.91127668606191</v>
      </c>
      <c r="P33" s="137">
        <f t="shared" si="5"/>
        <v>100</v>
      </c>
    </row>
    <row r="34" spans="1:16" ht="12" customHeight="1">
      <c r="A34" s="1">
        <v>27</v>
      </c>
      <c r="B34" s="190"/>
      <c r="C34" s="189" t="s">
        <v>24</v>
      </c>
      <c r="D34" s="1" t="s">
        <v>19</v>
      </c>
      <c r="E34" s="41">
        <f>E81+E127</f>
        <v>0</v>
      </c>
      <c r="F34" s="41">
        <v>0</v>
      </c>
      <c r="G34" s="41">
        <f>G81+G127</f>
        <v>0</v>
      </c>
      <c r="H34" s="42">
        <f>E34/E38*100</f>
        <v>0</v>
      </c>
      <c r="I34" s="41">
        <f>I81+I127</f>
        <v>0</v>
      </c>
      <c r="J34" s="41">
        <v>0</v>
      </c>
      <c r="K34" s="41">
        <f>K81+K127</f>
        <v>0</v>
      </c>
      <c r="L34" s="42">
        <v>0</v>
      </c>
      <c r="M34" s="41">
        <v>0</v>
      </c>
      <c r="N34" s="43">
        <v>0</v>
      </c>
      <c r="O34" s="41">
        <v>0</v>
      </c>
      <c r="P34" s="44">
        <v>0</v>
      </c>
    </row>
    <row r="35" spans="1:16" ht="12" customHeight="1">
      <c r="A35" s="1">
        <v>28</v>
      </c>
      <c r="B35" s="190"/>
      <c r="C35" s="190"/>
      <c r="D35" s="1" t="s">
        <v>20</v>
      </c>
      <c r="E35" s="41">
        <f>E82+E128</f>
        <v>0</v>
      </c>
      <c r="F35" s="41">
        <v>0</v>
      </c>
      <c r="G35" s="41">
        <f>G82+G128</f>
        <v>0</v>
      </c>
      <c r="H35" s="42">
        <f>E35/E38*100</f>
        <v>0</v>
      </c>
      <c r="I35" s="41">
        <f>I82+I128</f>
        <v>0</v>
      </c>
      <c r="J35" s="41">
        <v>0</v>
      </c>
      <c r="K35" s="41">
        <f>K82+K128</f>
        <v>0</v>
      </c>
      <c r="L35" s="42">
        <v>0</v>
      </c>
      <c r="M35" s="41">
        <v>0</v>
      </c>
      <c r="N35" s="43">
        <v>0</v>
      </c>
      <c r="O35" s="41">
        <v>0</v>
      </c>
      <c r="P35" s="44">
        <v>0</v>
      </c>
    </row>
    <row r="36" spans="1:16" ht="12" customHeight="1">
      <c r="A36" s="1">
        <v>29</v>
      </c>
      <c r="B36" s="190"/>
      <c r="C36" s="190"/>
      <c r="D36" s="1" t="s">
        <v>21</v>
      </c>
      <c r="E36" s="41">
        <f>E83+E129</f>
        <v>374</v>
      </c>
      <c r="F36" s="41">
        <f t="shared" si="6"/>
        <v>193</v>
      </c>
      <c r="G36" s="41">
        <f>G83+G129</f>
        <v>72182</v>
      </c>
      <c r="H36" s="42">
        <f>E36/E38*100</f>
        <v>47.34177215189874</v>
      </c>
      <c r="I36" s="41">
        <f>I83+I129</f>
        <v>0</v>
      </c>
      <c r="J36" s="41">
        <v>0</v>
      </c>
      <c r="K36" s="41">
        <f>K83+K129</f>
        <v>0</v>
      </c>
      <c r="L36" s="42">
        <v>0</v>
      </c>
      <c r="M36" s="41">
        <f t="shared" si="2"/>
        <v>0</v>
      </c>
      <c r="N36" s="43">
        <f t="shared" si="3"/>
        <v>0</v>
      </c>
      <c r="O36" s="41">
        <f t="shared" si="4"/>
        <v>0</v>
      </c>
      <c r="P36" s="44">
        <f t="shared" si="5"/>
        <v>0</v>
      </c>
    </row>
    <row r="37" spans="1:16" ht="12" customHeight="1">
      <c r="A37" s="1">
        <v>30</v>
      </c>
      <c r="B37" s="190"/>
      <c r="C37" s="190"/>
      <c r="D37" s="1" t="s">
        <v>22</v>
      </c>
      <c r="E37" s="41">
        <f>E84+E130</f>
        <v>416</v>
      </c>
      <c r="F37" s="41">
        <f t="shared" si="6"/>
        <v>161</v>
      </c>
      <c r="G37" s="41">
        <f>G84+G130</f>
        <v>66976</v>
      </c>
      <c r="H37" s="42">
        <f>E37/E38*100</f>
        <v>52.65822784810127</v>
      </c>
      <c r="I37" s="41">
        <f>I84+I130</f>
        <v>0</v>
      </c>
      <c r="J37" s="41">
        <v>0</v>
      </c>
      <c r="K37" s="41">
        <f>K84+K130</f>
        <v>0</v>
      </c>
      <c r="L37" s="42">
        <v>0</v>
      </c>
      <c r="M37" s="41">
        <f t="shared" si="2"/>
        <v>0</v>
      </c>
      <c r="N37" s="43">
        <f t="shared" si="3"/>
        <v>0</v>
      </c>
      <c r="O37" s="41">
        <f t="shared" si="4"/>
        <v>0</v>
      </c>
      <c r="P37" s="44">
        <f t="shared" si="5"/>
        <v>0</v>
      </c>
    </row>
    <row r="38" spans="1:16" ht="12" customHeight="1">
      <c r="A38" s="1">
        <v>31</v>
      </c>
      <c r="B38" s="190"/>
      <c r="C38" s="191"/>
      <c r="D38" s="3" t="s">
        <v>0</v>
      </c>
      <c r="E38" s="122">
        <f>SUM(E34:E37)</f>
        <v>790</v>
      </c>
      <c r="F38" s="122">
        <f t="shared" si="6"/>
        <v>176.1493670886076</v>
      </c>
      <c r="G38" s="122">
        <f>SUM(G34:G37)</f>
        <v>139158</v>
      </c>
      <c r="H38" s="124">
        <v>100</v>
      </c>
      <c r="I38" s="122">
        <f>SUM(I34:I37)</f>
        <v>0</v>
      </c>
      <c r="J38" s="122">
        <v>0</v>
      </c>
      <c r="K38" s="122">
        <f>SUM(K34:K37)</f>
        <v>0</v>
      </c>
      <c r="L38" s="124">
        <v>0</v>
      </c>
      <c r="M38" s="122">
        <f t="shared" si="2"/>
        <v>0</v>
      </c>
      <c r="N38" s="136">
        <f t="shared" si="3"/>
        <v>0</v>
      </c>
      <c r="O38" s="122">
        <f t="shared" si="4"/>
        <v>0</v>
      </c>
      <c r="P38" s="137">
        <f t="shared" si="5"/>
        <v>0</v>
      </c>
    </row>
    <row r="39" spans="1:16" ht="12" customHeight="1">
      <c r="A39" s="1">
        <v>32</v>
      </c>
      <c r="B39" s="190"/>
      <c r="C39" s="182" t="s">
        <v>25</v>
      </c>
      <c r="D39" s="182"/>
      <c r="E39" s="41">
        <f>E86+E132</f>
        <v>0</v>
      </c>
      <c r="F39" s="41">
        <v>0</v>
      </c>
      <c r="G39" s="41">
        <f>G86+G132</f>
        <v>0</v>
      </c>
      <c r="H39" s="42">
        <v>0</v>
      </c>
      <c r="I39" s="41">
        <f>I86+I132</f>
        <v>0</v>
      </c>
      <c r="J39" s="41">
        <v>0</v>
      </c>
      <c r="K39" s="41">
        <f>K86+K132</f>
        <v>0</v>
      </c>
      <c r="L39" s="42">
        <v>0</v>
      </c>
      <c r="M39" s="41">
        <v>0</v>
      </c>
      <c r="N39" s="43">
        <v>0</v>
      </c>
      <c r="O39" s="41">
        <v>0</v>
      </c>
      <c r="P39" s="44">
        <v>0</v>
      </c>
    </row>
    <row r="40" spans="1:16" ht="12" customHeight="1">
      <c r="A40" s="1">
        <v>33</v>
      </c>
      <c r="B40" s="190"/>
      <c r="C40" s="185" t="s">
        <v>26</v>
      </c>
      <c r="D40" s="185"/>
      <c r="E40" s="122">
        <f>E28+E33+E38+E39</f>
        <v>18982</v>
      </c>
      <c r="F40" s="122">
        <f t="shared" si="6"/>
        <v>127.17316405015278</v>
      </c>
      <c r="G40" s="122">
        <f>G28+G33+G38+G39</f>
        <v>2414001</v>
      </c>
      <c r="H40" s="124">
        <f>E40/E44*100</f>
        <v>44.12366341236634</v>
      </c>
      <c r="I40" s="122">
        <f>I28+I33+I38+I39</f>
        <v>11163</v>
      </c>
      <c r="J40" s="122">
        <f t="shared" si="7"/>
        <v>126.40249036997223</v>
      </c>
      <c r="K40" s="122">
        <f>K28+K33+K38+K39</f>
        <v>1411031</v>
      </c>
      <c r="L40" s="124">
        <f>I40/I44*100</f>
        <v>33.060861839182586</v>
      </c>
      <c r="M40" s="122">
        <f t="shared" si="2"/>
        <v>58.808344747655674</v>
      </c>
      <c r="N40" s="136">
        <f t="shared" si="3"/>
        <v>99.39399661403672</v>
      </c>
      <c r="O40" s="122">
        <f t="shared" si="4"/>
        <v>58.45196418725593</v>
      </c>
      <c r="P40" s="137">
        <f t="shared" si="5"/>
        <v>74.92773555587581</v>
      </c>
    </row>
    <row r="41" spans="1:16" ht="12" customHeight="1">
      <c r="A41" s="1">
        <v>34</v>
      </c>
      <c r="B41" s="190"/>
      <c r="C41" s="182" t="s">
        <v>27</v>
      </c>
      <c r="D41" s="182"/>
      <c r="E41" s="41">
        <f>E88+E134</f>
        <v>176</v>
      </c>
      <c r="F41" s="41">
        <f t="shared" si="6"/>
        <v>70</v>
      </c>
      <c r="G41" s="41">
        <f>G88+G134</f>
        <v>12320</v>
      </c>
      <c r="H41" s="42">
        <f>E41/E44*100</f>
        <v>0.4091120409112041</v>
      </c>
      <c r="I41" s="41">
        <f>I88+I134</f>
        <v>11</v>
      </c>
      <c r="J41" s="41">
        <f t="shared" si="7"/>
        <v>70.0909090909091</v>
      </c>
      <c r="K41" s="41">
        <f>K88+K134</f>
        <v>771</v>
      </c>
      <c r="L41" s="42">
        <f>I41/I44*100</f>
        <v>0.03257811343106767</v>
      </c>
      <c r="M41" s="41">
        <f t="shared" si="2"/>
        <v>6.25</v>
      </c>
      <c r="N41" s="43">
        <f t="shared" si="3"/>
        <v>100.12987012987014</v>
      </c>
      <c r="O41" s="41">
        <f t="shared" si="4"/>
        <v>6.258116883116884</v>
      </c>
      <c r="P41" s="44">
        <f t="shared" si="5"/>
        <v>7.963127498889381</v>
      </c>
    </row>
    <row r="42" spans="1:16" ht="12" customHeight="1">
      <c r="A42" s="1">
        <v>35</v>
      </c>
      <c r="B42" s="190"/>
      <c r="C42" s="182" t="s">
        <v>17</v>
      </c>
      <c r="D42" s="182"/>
      <c r="E42" s="41">
        <f>E89+E135</f>
        <v>901</v>
      </c>
      <c r="F42" s="41">
        <f t="shared" si="6"/>
        <v>62</v>
      </c>
      <c r="G42" s="41">
        <f>G89+G135</f>
        <v>55862</v>
      </c>
      <c r="H42" s="42">
        <f>E42/E44*100</f>
        <v>2.0943747094374707</v>
      </c>
      <c r="I42" s="41">
        <f>I89+I135</f>
        <v>0</v>
      </c>
      <c r="J42" s="41">
        <v>0</v>
      </c>
      <c r="K42" s="41">
        <f>K89+K135</f>
        <v>0</v>
      </c>
      <c r="L42" s="42">
        <f>I42/I44*100</f>
        <v>0</v>
      </c>
      <c r="M42" s="41">
        <f t="shared" si="2"/>
        <v>0</v>
      </c>
      <c r="N42" s="43">
        <f t="shared" si="3"/>
        <v>0</v>
      </c>
      <c r="O42" s="41">
        <f t="shared" si="4"/>
        <v>0</v>
      </c>
      <c r="P42" s="44">
        <f t="shared" si="5"/>
        <v>0</v>
      </c>
    </row>
    <row r="43" spans="1:16" ht="12" customHeight="1">
      <c r="A43" s="1">
        <v>36</v>
      </c>
      <c r="B43" s="190"/>
      <c r="C43" s="182" t="s">
        <v>28</v>
      </c>
      <c r="D43" s="182"/>
      <c r="E43" s="41">
        <f>E90+E136</f>
        <v>22961</v>
      </c>
      <c r="F43" s="41">
        <f t="shared" si="6"/>
        <v>52.9665519794434</v>
      </c>
      <c r="G43" s="41">
        <f>G90+G136</f>
        <v>1216165</v>
      </c>
      <c r="H43" s="42">
        <f>E43/E44*100</f>
        <v>53.37284983728499</v>
      </c>
      <c r="I43" s="41">
        <f>I90+I136</f>
        <v>22591</v>
      </c>
      <c r="J43" s="41">
        <f t="shared" si="7"/>
        <v>50.88668053649683</v>
      </c>
      <c r="K43" s="41">
        <f>K90+K136</f>
        <v>1149581</v>
      </c>
      <c r="L43" s="42">
        <f>I43/I44*100</f>
        <v>66.90656004738635</v>
      </c>
      <c r="M43" s="41">
        <f t="shared" si="2"/>
        <v>98.38857192630984</v>
      </c>
      <c r="N43" s="43">
        <f t="shared" si="3"/>
        <v>96.07323609859714</v>
      </c>
      <c r="O43" s="41">
        <f t="shared" si="4"/>
        <v>94.5250850008017</v>
      </c>
      <c r="P43" s="44">
        <f t="shared" si="5"/>
        <v>125.35691882925659</v>
      </c>
    </row>
    <row r="44" spans="1:16" ht="12" customHeight="1">
      <c r="A44" s="1">
        <v>37</v>
      </c>
      <c r="B44" s="190"/>
      <c r="C44" s="169" t="s">
        <v>29</v>
      </c>
      <c r="D44" s="169"/>
      <c r="E44" s="64">
        <f>SUM(E40:E43)</f>
        <v>43020</v>
      </c>
      <c r="F44" s="64">
        <f t="shared" si="6"/>
        <v>85.96810785681079</v>
      </c>
      <c r="G44" s="64">
        <f>SUM(G40:G43)</f>
        <v>3698348</v>
      </c>
      <c r="H44" s="66">
        <v>100</v>
      </c>
      <c r="I44" s="64">
        <f>SUM(I40:I43)</f>
        <v>33765</v>
      </c>
      <c r="J44" s="64">
        <f>K44/I44</f>
        <v>75.859114467644</v>
      </c>
      <c r="K44" s="64">
        <f>SUM(K40:K43)</f>
        <v>2561383</v>
      </c>
      <c r="L44" s="66">
        <v>100</v>
      </c>
      <c r="M44" s="64">
        <f t="shared" si="2"/>
        <v>78.48675034867505</v>
      </c>
      <c r="N44" s="74">
        <f t="shared" si="3"/>
        <v>88.24099582835485</v>
      </c>
      <c r="O44" s="64">
        <f t="shared" si="4"/>
        <v>69.25749010098563</v>
      </c>
      <c r="P44" s="75">
        <f t="shared" si="5"/>
        <v>100</v>
      </c>
    </row>
    <row r="45" spans="1:16" ht="12" customHeight="1">
      <c r="A45" s="1">
        <v>38</v>
      </c>
      <c r="B45" s="190"/>
      <c r="C45" s="182" t="s">
        <v>30</v>
      </c>
      <c r="D45" s="182"/>
      <c r="E45" s="41">
        <f>E138</f>
        <v>5390</v>
      </c>
      <c r="F45" s="41">
        <f t="shared" si="6"/>
        <v>26</v>
      </c>
      <c r="G45" s="41">
        <f>G138</f>
        <v>140140</v>
      </c>
      <c r="H45" s="42">
        <v>100</v>
      </c>
      <c r="I45" s="41">
        <v>8922</v>
      </c>
      <c r="J45" s="41">
        <f>K45/I45</f>
        <v>25.90596278861242</v>
      </c>
      <c r="K45" s="41">
        <v>231133</v>
      </c>
      <c r="L45" s="42">
        <v>100</v>
      </c>
      <c r="M45" s="41">
        <f t="shared" si="2"/>
        <v>165.52875695732837</v>
      </c>
      <c r="N45" s="43">
        <f t="shared" si="3"/>
        <v>99.63831841774008</v>
      </c>
      <c r="O45" s="41">
        <f t="shared" si="4"/>
        <v>164.93006993006992</v>
      </c>
      <c r="P45" s="44">
        <f t="shared" si="5"/>
        <v>100</v>
      </c>
    </row>
    <row r="46" spans="1:16" ht="12.75" customHeight="1">
      <c r="A46" s="76">
        <v>39</v>
      </c>
      <c r="B46" s="57"/>
      <c r="C46" s="192" t="s">
        <v>1</v>
      </c>
      <c r="D46" s="192"/>
      <c r="E46" s="58">
        <f>E22+E44+E45</f>
        <v>99446</v>
      </c>
      <c r="F46" s="58">
        <f t="shared" si="6"/>
        <v>89.91350079440099</v>
      </c>
      <c r="G46" s="58">
        <f>G22+G44+G45</f>
        <v>8941538</v>
      </c>
      <c r="H46" s="60">
        <v>0</v>
      </c>
      <c r="I46" s="58">
        <f>I22+I44+I45</f>
        <v>113500</v>
      </c>
      <c r="J46" s="58">
        <f>K46/I46</f>
        <v>76.52528634361234</v>
      </c>
      <c r="K46" s="58">
        <f>K22+K44+K45</f>
        <v>8685620</v>
      </c>
      <c r="L46" s="60">
        <v>0</v>
      </c>
      <c r="M46" s="58">
        <f t="shared" si="2"/>
        <v>114.13229290268086</v>
      </c>
      <c r="N46" s="77">
        <f t="shared" si="3"/>
        <v>85.10989525210174</v>
      </c>
      <c r="O46" s="58">
        <f t="shared" si="4"/>
        <v>97.1378749382936</v>
      </c>
      <c r="P46" s="162">
        <v>0</v>
      </c>
    </row>
    <row r="47" spans="1:16" ht="12.75" customHeight="1">
      <c r="A47" s="106"/>
      <c r="B47" s="106"/>
      <c r="C47" s="106"/>
      <c r="D47" s="106"/>
      <c r="E47" s="107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6" ht="12.75" customHeight="1">
      <c r="A48" s="193" t="s">
        <v>2</v>
      </c>
      <c r="B48" s="193"/>
      <c r="C48" s="193"/>
      <c r="D48" s="193"/>
      <c r="E48" s="89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1:16" ht="12.75" customHeight="1">
      <c r="A49" s="167" t="s">
        <v>34</v>
      </c>
      <c r="B49" s="167"/>
      <c r="C49" s="167"/>
      <c r="D49" s="167"/>
      <c r="F49" s="170" t="s">
        <v>38</v>
      </c>
      <c r="G49" s="170"/>
      <c r="H49" s="170"/>
      <c r="I49" s="170"/>
      <c r="J49" s="170"/>
      <c r="P49" s="16"/>
    </row>
    <row r="50" spans="1:16" ht="12.75" customHeight="1">
      <c r="A50" s="170" t="s">
        <v>96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</row>
    <row r="51" spans="2:16" ht="12.75" customHeight="1">
      <c r="B51" s="168" t="s">
        <v>43</v>
      </c>
      <c r="C51" s="168"/>
      <c r="D51" s="168"/>
      <c r="M51" s="181" t="s">
        <v>44</v>
      </c>
      <c r="N51" s="181"/>
      <c r="O51" s="181"/>
      <c r="P51" s="181"/>
    </row>
    <row r="52" spans="1:16" ht="12.75" customHeight="1">
      <c r="A52" s="172" t="s">
        <v>5</v>
      </c>
      <c r="B52" s="174" t="s">
        <v>6</v>
      </c>
      <c r="C52" s="174"/>
      <c r="D52" s="175"/>
      <c r="E52" s="178" t="s">
        <v>97</v>
      </c>
      <c r="F52" s="179"/>
      <c r="G52" s="179"/>
      <c r="H52" s="180"/>
      <c r="I52" s="178" t="s">
        <v>98</v>
      </c>
      <c r="J52" s="179"/>
      <c r="K52" s="179"/>
      <c r="L52" s="180"/>
      <c r="M52" s="178" t="s">
        <v>39</v>
      </c>
      <c r="N52" s="179"/>
      <c r="O52" s="179"/>
      <c r="P52" s="180"/>
    </row>
    <row r="53" spans="1:16" ht="12.75" customHeight="1">
      <c r="A53" s="173"/>
      <c r="B53" s="176"/>
      <c r="C53" s="176"/>
      <c r="D53" s="177"/>
      <c r="E53" s="81" t="s">
        <v>7</v>
      </c>
      <c r="F53" s="71" t="s">
        <v>8</v>
      </c>
      <c r="G53" s="71" t="s">
        <v>9</v>
      </c>
      <c r="H53" s="71" t="s">
        <v>33</v>
      </c>
      <c r="I53" s="71" t="s">
        <v>7</v>
      </c>
      <c r="J53" s="71" t="s">
        <v>8</v>
      </c>
      <c r="K53" s="71" t="s">
        <v>9</v>
      </c>
      <c r="L53" s="71" t="s">
        <v>33</v>
      </c>
      <c r="M53" s="72" t="s">
        <v>40</v>
      </c>
      <c r="N53" s="72" t="s">
        <v>42</v>
      </c>
      <c r="O53" s="72" t="s">
        <v>41</v>
      </c>
      <c r="P53" s="73" t="s">
        <v>47</v>
      </c>
    </row>
    <row r="54" spans="1:16" ht="9.75" customHeight="1">
      <c r="A54" s="11">
        <v>1</v>
      </c>
      <c r="B54" s="186">
        <v>2</v>
      </c>
      <c r="C54" s="187"/>
      <c r="D54" s="188"/>
      <c r="E54" s="82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12">
        <v>11</v>
      </c>
      <c r="N54" s="12">
        <v>12</v>
      </c>
      <c r="O54" s="5">
        <v>13</v>
      </c>
      <c r="P54" s="15">
        <v>14</v>
      </c>
    </row>
    <row r="55" spans="1:16" ht="12.75" customHeight="1">
      <c r="A55" s="1">
        <v>1</v>
      </c>
      <c r="B55" s="171" t="s">
        <v>32</v>
      </c>
      <c r="C55" s="171" t="s">
        <v>10</v>
      </c>
      <c r="D55" s="1" t="s">
        <v>12</v>
      </c>
      <c r="E55" s="152">
        <v>10418</v>
      </c>
      <c r="F55" s="152">
        <v>150</v>
      </c>
      <c r="G55" s="41">
        <f>E55*F55</f>
        <v>1562700</v>
      </c>
      <c r="H55" s="42">
        <f>E55/E59*100</f>
        <v>46.18726724596559</v>
      </c>
      <c r="I55" s="41">
        <v>7036</v>
      </c>
      <c r="J55" s="41">
        <f>K55/I55</f>
        <v>151.7177373507675</v>
      </c>
      <c r="K55" s="41">
        <v>1067486</v>
      </c>
      <c r="L55" s="42">
        <f>I55/I59*100</f>
        <v>39.585912006301335</v>
      </c>
      <c r="M55" s="43">
        <f>I55/E55*100</f>
        <v>67.53695526972547</v>
      </c>
      <c r="N55" s="43">
        <f>J55/F55*100</f>
        <v>101.145158233845</v>
      </c>
      <c r="O55" s="41">
        <f>K55/G55*100</f>
        <v>68.31036027388494</v>
      </c>
      <c r="P55" s="44">
        <f>L55/H55*100</f>
        <v>85.70741324766107</v>
      </c>
    </row>
    <row r="56" spans="1:16" ht="12.75" customHeight="1">
      <c r="A56" s="1">
        <v>2</v>
      </c>
      <c r="B56" s="171"/>
      <c r="C56" s="171"/>
      <c r="D56" s="1" t="s">
        <v>37</v>
      </c>
      <c r="E56" s="152">
        <v>7283</v>
      </c>
      <c r="F56" s="152">
        <v>125</v>
      </c>
      <c r="G56" s="41">
        <f>E56*F56</f>
        <v>910375</v>
      </c>
      <c r="H56" s="42">
        <f>E56/E59*100</f>
        <v>32.28852633445646</v>
      </c>
      <c r="I56" s="41">
        <v>5431</v>
      </c>
      <c r="J56" s="41">
        <f aca="true" t="shared" si="8" ref="J56:J91">K56/I56</f>
        <v>126.66838519609648</v>
      </c>
      <c r="K56" s="41">
        <v>687936</v>
      </c>
      <c r="L56" s="42">
        <f>I56/I59*100</f>
        <v>30.55586812197592</v>
      </c>
      <c r="M56" s="43">
        <f aca="true" t="shared" si="9" ref="M56:M92">I56/E56*100</f>
        <v>74.57091857750927</v>
      </c>
      <c r="N56" s="43">
        <f aca="true" t="shared" si="10" ref="N56:N62">J56/F56*100</f>
        <v>101.33470815687717</v>
      </c>
      <c r="O56" s="41">
        <f aca="true" t="shared" si="11" ref="O56:O92">K56/G56*100</f>
        <v>75.56622271042153</v>
      </c>
      <c r="P56" s="44">
        <f aca="true" t="shared" si="12" ref="P56:P91">L56/H56*100</f>
        <v>94.63382690639693</v>
      </c>
    </row>
    <row r="57" spans="1:16" ht="12.75" customHeight="1">
      <c r="A57" s="1">
        <v>3</v>
      </c>
      <c r="B57" s="171"/>
      <c r="C57" s="171"/>
      <c r="D57" s="1" t="s">
        <v>13</v>
      </c>
      <c r="E57" s="152">
        <v>4855</v>
      </c>
      <c r="F57" s="152">
        <v>107</v>
      </c>
      <c r="G57" s="41">
        <f>E57*F57</f>
        <v>519485</v>
      </c>
      <c r="H57" s="42">
        <f>E57/E59*100</f>
        <v>21.52420641957794</v>
      </c>
      <c r="I57" s="41">
        <v>4085</v>
      </c>
      <c r="J57" s="41">
        <f t="shared" si="8"/>
        <v>108.64088127294981</v>
      </c>
      <c r="K57" s="41">
        <v>443798</v>
      </c>
      <c r="L57" s="42">
        <f>I57/I59*100</f>
        <v>22.983008889388994</v>
      </c>
      <c r="M57" s="43">
        <f t="shared" si="9"/>
        <v>84.14006179196704</v>
      </c>
      <c r="N57" s="43">
        <f t="shared" si="10"/>
        <v>101.5335338999531</v>
      </c>
      <c r="O57" s="41">
        <f t="shared" si="11"/>
        <v>85.43037816298835</v>
      </c>
      <c r="P57" s="44">
        <f t="shared" si="12"/>
        <v>106.7774971182406</v>
      </c>
    </row>
    <row r="58" spans="1:16" ht="12.75" customHeight="1">
      <c r="A58" s="1">
        <v>4</v>
      </c>
      <c r="B58" s="171"/>
      <c r="C58" s="171"/>
      <c r="D58" s="1" t="s">
        <v>14</v>
      </c>
      <c r="E58" s="152">
        <v>0</v>
      </c>
      <c r="F58" s="152">
        <v>106</v>
      </c>
      <c r="G58" s="41">
        <f>E58*F58</f>
        <v>0</v>
      </c>
      <c r="H58" s="42">
        <f>E58/E59*100</f>
        <v>0</v>
      </c>
      <c r="I58" s="41">
        <v>1222</v>
      </c>
      <c r="J58" s="41">
        <f t="shared" si="8"/>
        <v>91.77250409165303</v>
      </c>
      <c r="K58" s="41">
        <v>112146</v>
      </c>
      <c r="L58" s="42">
        <f>I58/I59*100</f>
        <v>6.875210982333746</v>
      </c>
      <c r="M58" s="43">
        <v>0</v>
      </c>
      <c r="N58" s="43">
        <f t="shared" si="10"/>
        <v>86.57783404872927</v>
      </c>
      <c r="O58" s="41">
        <v>0</v>
      </c>
      <c r="P58" s="44">
        <v>0</v>
      </c>
    </row>
    <row r="59" spans="1:16" ht="12.75" customHeight="1">
      <c r="A59" s="1">
        <v>5</v>
      </c>
      <c r="B59" s="171"/>
      <c r="C59" s="171"/>
      <c r="D59" s="3" t="s">
        <v>0</v>
      </c>
      <c r="E59" s="122">
        <f>SUM(E55:E58)</f>
        <v>22556</v>
      </c>
      <c r="F59" s="122">
        <f>G59/E59</f>
        <v>132.67245965596737</v>
      </c>
      <c r="G59" s="122">
        <f>SUM(G55:G58)</f>
        <v>2992560</v>
      </c>
      <c r="H59" s="124">
        <v>100</v>
      </c>
      <c r="I59" s="149">
        <f>SUM(I55:I58)</f>
        <v>17774</v>
      </c>
      <c r="J59" s="122">
        <f t="shared" si="8"/>
        <v>130.04197141892652</v>
      </c>
      <c r="K59" s="149">
        <f>K55+K56+K57+K58</f>
        <v>2311366</v>
      </c>
      <c r="L59" s="124">
        <v>100</v>
      </c>
      <c r="M59" s="122">
        <f t="shared" si="9"/>
        <v>78.79943252349707</v>
      </c>
      <c r="N59" s="136">
        <f t="shared" si="10"/>
        <v>98.01730649762432</v>
      </c>
      <c r="O59" s="122">
        <f t="shared" si="11"/>
        <v>77.2370812949448</v>
      </c>
      <c r="P59" s="137">
        <f t="shared" si="12"/>
        <v>100</v>
      </c>
    </row>
    <row r="60" spans="1:16" ht="12.75" customHeight="1">
      <c r="A60" s="1">
        <v>6</v>
      </c>
      <c r="B60" s="171"/>
      <c r="C60" s="171" t="s">
        <v>11</v>
      </c>
      <c r="D60" s="1" t="s">
        <v>12</v>
      </c>
      <c r="E60" s="152">
        <v>1195</v>
      </c>
      <c r="F60" s="152">
        <v>142</v>
      </c>
      <c r="G60" s="41">
        <f>E60*F60</f>
        <v>169690</v>
      </c>
      <c r="H60" s="42">
        <f>E60/E64*100</f>
        <v>46.60686427457098</v>
      </c>
      <c r="I60" s="41">
        <v>170</v>
      </c>
      <c r="J60" s="41">
        <f t="shared" si="8"/>
        <v>148.1705882352941</v>
      </c>
      <c r="K60" s="41">
        <v>25189</v>
      </c>
      <c r="L60" s="42">
        <f>I60/I64*100</f>
        <v>40.09433962264151</v>
      </c>
      <c r="M60" s="41">
        <f t="shared" si="9"/>
        <v>14.225941422594143</v>
      </c>
      <c r="N60" s="43">
        <f t="shared" si="10"/>
        <v>104.34548467274232</v>
      </c>
      <c r="O60" s="41">
        <f t="shared" si="11"/>
        <v>14.844127526666274</v>
      </c>
      <c r="P60" s="44">
        <f t="shared" si="12"/>
        <v>86.02668350832874</v>
      </c>
    </row>
    <row r="61" spans="1:16" ht="12.75" customHeight="1">
      <c r="A61" s="1">
        <v>7</v>
      </c>
      <c r="B61" s="171"/>
      <c r="C61" s="171"/>
      <c r="D61" s="1" t="s">
        <v>37</v>
      </c>
      <c r="E61" s="152">
        <v>675</v>
      </c>
      <c r="F61" s="152">
        <v>125</v>
      </c>
      <c r="G61" s="41">
        <f>E61*F61</f>
        <v>84375</v>
      </c>
      <c r="H61" s="42">
        <f>E61/E64*100</f>
        <v>26.326053042121682</v>
      </c>
      <c r="I61" s="41">
        <v>116</v>
      </c>
      <c r="J61" s="41">
        <f t="shared" si="8"/>
        <v>123.43103448275862</v>
      </c>
      <c r="K61" s="41">
        <v>14318</v>
      </c>
      <c r="L61" s="42">
        <f>I61/I64*100</f>
        <v>27.358490566037734</v>
      </c>
      <c r="M61" s="41">
        <f t="shared" si="9"/>
        <v>17.185185185185183</v>
      </c>
      <c r="N61" s="43">
        <f t="shared" si="10"/>
        <v>98.7448275862069</v>
      </c>
      <c r="O61" s="41">
        <f t="shared" si="11"/>
        <v>16.969481481481484</v>
      </c>
      <c r="P61" s="44">
        <f t="shared" si="12"/>
        <v>103.92173305380852</v>
      </c>
    </row>
    <row r="62" spans="1:16" ht="12.75" customHeight="1">
      <c r="A62" s="1">
        <v>8</v>
      </c>
      <c r="B62" s="171"/>
      <c r="C62" s="171"/>
      <c r="D62" s="1" t="s">
        <v>13</v>
      </c>
      <c r="E62" s="152">
        <v>694</v>
      </c>
      <c r="F62" s="152">
        <v>107</v>
      </c>
      <c r="G62" s="41">
        <f>E62*F62</f>
        <v>74258</v>
      </c>
      <c r="H62" s="42">
        <f>E62/E64*100</f>
        <v>27.06708268330733</v>
      </c>
      <c r="I62" s="41">
        <v>138</v>
      </c>
      <c r="J62" s="41">
        <f t="shared" si="8"/>
        <v>101.52898550724638</v>
      </c>
      <c r="K62" s="41">
        <v>14011</v>
      </c>
      <c r="L62" s="42">
        <f>I62/I64*100</f>
        <v>32.54716981132076</v>
      </c>
      <c r="M62" s="41">
        <f t="shared" si="9"/>
        <v>19.88472622478386</v>
      </c>
      <c r="N62" s="43">
        <f t="shared" si="10"/>
        <v>94.88690234322091</v>
      </c>
      <c r="O62" s="41">
        <f t="shared" si="11"/>
        <v>18.8680007541275</v>
      </c>
      <c r="P62" s="44">
        <f t="shared" si="12"/>
        <v>120.2463161328911</v>
      </c>
    </row>
    <row r="63" spans="1:16" ht="12.75" customHeight="1">
      <c r="A63" s="1">
        <v>9</v>
      </c>
      <c r="B63" s="171"/>
      <c r="C63" s="171"/>
      <c r="D63" s="1" t="s">
        <v>14</v>
      </c>
      <c r="E63" s="152">
        <v>0</v>
      </c>
      <c r="F63" s="152">
        <v>0</v>
      </c>
      <c r="G63" s="41">
        <f>E63*F63</f>
        <v>0</v>
      </c>
      <c r="H63" s="42">
        <f>E63/E64*100</f>
        <v>0</v>
      </c>
      <c r="I63" s="41">
        <v>0</v>
      </c>
      <c r="J63" s="41">
        <v>0</v>
      </c>
      <c r="K63" s="41">
        <v>0</v>
      </c>
      <c r="L63" s="42">
        <f>I63/I64*100</f>
        <v>0</v>
      </c>
      <c r="M63" s="41">
        <v>0</v>
      </c>
      <c r="N63" s="43">
        <v>0</v>
      </c>
      <c r="O63" s="41">
        <v>0</v>
      </c>
      <c r="P63" s="44">
        <v>0</v>
      </c>
    </row>
    <row r="64" spans="1:16" ht="12.75" customHeight="1">
      <c r="A64" s="1">
        <v>10</v>
      </c>
      <c r="B64" s="171"/>
      <c r="C64" s="171"/>
      <c r="D64" s="3" t="s">
        <v>0</v>
      </c>
      <c r="E64" s="122">
        <f>SUM(E60:E63)</f>
        <v>2564</v>
      </c>
      <c r="F64" s="122">
        <f>G64/E64</f>
        <v>128.05109204368173</v>
      </c>
      <c r="G64" s="122">
        <f>SUM(G60:G63)</f>
        <v>328323</v>
      </c>
      <c r="H64" s="124">
        <v>100</v>
      </c>
      <c r="I64" s="149">
        <f>I60+I61+I62+I63</f>
        <v>424</v>
      </c>
      <c r="J64" s="122">
        <f t="shared" si="8"/>
        <v>126.22169811320755</v>
      </c>
      <c r="K64" s="149">
        <f>K60+K61+K62+K63</f>
        <v>53518</v>
      </c>
      <c r="L64" s="124">
        <v>100</v>
      </c>
      <c r="M64" s="122">
        <f t="shared" si="9"/>
        <v>16.536661466458657</v>
      </c>
      <c r="N64" s="136">
        <f aca="true" t="shared" si="13" ref="N64:N75">J64/F64*100</f>
        <v>98.57135624438867</v>
      </c>
      <c r="O64" s="122">
        <f t="shared" si="11"/>
        <v>16.300411485031507</v>
      </c>
      <c r="P64" s="137">
        <f t="shared" si="12"/>
        <v>100</v>
      </c>
    </row>
    <row r="65" spans="1:16" ht="12.75" customHeight="1">
      <c r="A65" s="1">
        <v>11</v>
      </c>
      <c r="B65" s="171"/>
      <c r="C65" s="185" t="s">
        <v>15</v>
      </c>
      <c r="D65" s="185"/>
      <c r="E65" s="122">
        <f>E59+E64</f>
        <v>25120</v>
      </c>
      <c r="F65" s="122">
        <f>G65/E65</f>
        <v>132.20075636942676</v>
      </c>
      <c r="G65" s="122">
        <f>G59+G64</f>
        <v>3320883</v>
      </c>
      <c r="H65" s="124">
        <f>E65/E69*100</f>
        <v>78.31400423993017</v>
      </c>
      <c r="I65" s="149">
        <f>I59+I64</f>
        <v>18198</v>
      </c>
      <c r="J65" s="122">
        <f t="shared" si="8"/>
        <v>129.95296186394108</v>
      </c>
      <c r="K65" s="149">
        <f>K59+K64</f>
        <v>2364884</v>
      </c>
      <c r="L65" s="124">
        <f>I65/I69*100</f>
        <v>51.029106612080085</v>
      </c>
      <c r="M65" s="122">
        <f t="shared" si="9"/>
        <v>72.44426751592357</v>
      </c>
      <c r="N65" s="136">
        <f t="shared" si="13"/>
        <v>98.29971131238891</v>
      </c>
      <c r="O65" s="122">
        <f t="shared" si="11"/>
        <v>71.2125058305276</v>
      </c>
      <c r="P65" s="137">
        <f t="shared" si="12"/>
        <v>65.15961877743156</v>
      </c>
    </row>
    <row r="66" spans="1:16" ht="12.75" customHeight="1">
      <c r="A66" s="1">
        <v>12</v>
      </c>
      <c r="B66" s="171"/>
      <c r="C66" s="182" t="s">
        <v>16</v>
      </c>
      <c r="D66" s="182"/>
      <c r="E66" s="152">
        <v>3701</v>
      </c>
      <c r="F66" s="152">
        <v>69</v>
      </c>
      <c r="G66" s="41">
        <f>E66*F66</f>
        <v>255369</v>
      </c>
      <c r="H66" s="42">
        <f>E66/E69*100</f>
        <v>11.53822172340691</v>
      </c>
      <c r="I66" s="41">
        <v>2882</v>
      </c>
      <c r="J66" s="41">
        <f t="shared" si="8"/>
        <v>68.96079111727967</v>
      </c>
      <c r="K66" s="41">
        <v>198745</v>
      </c>
      <c r="L66" s="42">
        <f>I66/I69*100</f>
        <v>8.081431215299197</v>
      </c>
      <c r="M66" s="41">
        <f t="shared" si="9"/>
        <v>77.87084571737368</v>
      </c>
      <c r="N66" s="43">
        <f t="shared" si="13"/>
        <v>99.94317553228937</v>
      </c>
      <c r="O66" s="41">
        <f t="shared" si="11"/>
        <v>77.82659602379303</v>
      </c>
      <c r="P66" s="44">
        <f t="shared" si="12"/>
        <v>70.0405262528876</v>
      </c>
    </row>
    <row r="67" spans="1:16" ht="12.75" customHeight="1">
      <c r="A67" s="1">
        <v>13</v>
      </c>
      <c r="B67" s="171"/>
      <c r="C67" s="182" t="s">
        <v>17</v>
      </c>
      <c r="D67" s="182"/>
      <c r="E67" s="152">
        <v>3255</v>
      </c>
      <c r="F67" s="152">
        <v>49</v>
      </c>
      <c r="G67" s="41">
        <f>E67*F67</f>
        <v>159495</v>
      </c>
      <c r="H67" s="42">
        <f>E67/E69*100</f>
        <v>10.147774036662925</v>
      </c>
      <c r="I67" s="41">
        <v>14582</v>
      </c>
      <c r="J67" s="41">
        <f t="shared" si="8"/>
        <v>48.99636538197778</v>
      </c>
      <c r="K67" s="41">
        <v>714465</v>
      </c>
      <c r="L67" s="42">
        <f>I67/I69*100</f>
        <v>40.88946217262072</v>
      </c>
      <c r="M67" s="41">
        <f t="shared" si="9"/>
        <v>447.9877112135177</v>
      </c>
      <c r="N67" s="43">
        <f t="shared" si="13"/>
        <v>99.99258241219955</v>
      </c>
      <c r="O67" s="41">
        <f t="shared" si="11"/>
        <v>447.9544813317032</v>
      </c>
      <c r="P67" s="44">
        <f t="shared" si="12"/>
        <v>402.94021156650757</v>
      </c>
    </row>
    <row r="68" spans="1:16" ht="12.75" customHeight="1">
      <c r="A68" s="1">
        <v>14</v>
      </c>
      <c r="B68" s="171"/>
      <c r="C68" s="183" t="s">
        <v>63</v>
      </c>
      <c r="D68" s="184"/>
      <c r="E68" s="152">
        <v>0</v>
      </c>
      <c r="F68" s="152">
        <v>0</v>
      </c>
      <c r="G68" s="41">
        <f>E68*F68</f>
        <v>0</v>
      </c>
      <c r="H68" s="42">
        <f>E68/E69*100</f>
        <v>0</v>
      </c>
      <c r="I68" s="41">
        <v>0</v>
      </c>
      <c r="J68" s="41">
        <v>0</v>
      </c>
      <c r="K68" s="41">
        <v>0</v>
      </c>
      <c r="L68" s="42">
        <f>I68/I69*100</f>
        <v>0</v>
      </c>
      <c r="M68" s="41">
        <v>0</v>
      </c>
      <c r="N68" s="43">
        <v>0</v>
      </c>
      <c r="O68" s="43">
        <v>0</v>
      </c>
      <c r="P68" s="41">
        <v>0</v>
      </c>
    </row>
    <row r="69" spans="1:16" ht="12.75" customHeight="1">
      <c r="A69" s="1">
        <v>15</v>
      </c>
      <c r="B69" s="171"/>
      <c r="C69" s="169" t="s">
        <v>18</v>
      </c>
      <c r="D69" s="169"/>
      <c r="E69" s="64">
        <f>SUM(E65:E68)</f>
        <v>32076</v>
      </c>
      <c r="F69" s="64">
        <f>G69/E69</f>
        <v>116.46548821548822</v>
      </c>
      <c r="G69" s="64">
        <f>SUM(G65:G68)</f>
        <v>3735747</v>
      </c>
      <c r="H69" s="66">
        <v>100</v>
      </c>
      <c r="I69" s="153">
        <f>I65+I66+I67+I68</f>
        <v>35662</v>
      </c>
      <c r="J69" s="64">
        <f t="shared" si="8"/>
        <v>91.92120464359823</v>
      </c>
      <c r="K69" s="153">
        <f>K65+K66+K67+K68</f>
        <v>3278094</v>
      </c>
      <c r="L69" s="66">
        <v>100</v>
      </c>
      <c r="M69" s="64">
        <f t="shared" si="9"/>
        <v>111.17969821673526</v>
      </c>
      <c r="N69" s="74">
        <f t="shared" si="13"/>
        <v>78.9257024136821</v>
      </c>
      <c r="O69" s="64">
        <f t="shared" si="11"/>
        <v>87.74935775897029</v>
      </c>
      <c r="P69" s="75">
        <f t="shared" si="12"/>
        <v>100</v>
      </c>
    </row>
    <row r="70" spans="1:16" ht="12.75" customHeight="1">
      <c r="A70" s="1">
        <v>16</v>
      </c>
      <c r="B70" s="189" t="s">
        <v>31</v>
      </c>
      <c r="C70" s="189" t="s">
        <v>3</v>
      </c>
      <c r="D70" s="1" t="s">
        <v>19</v>
      </c>
      <c r="E70" s="152">
        <v>469</v>
      </c>
      <c r="F70" s="152">
        <v>260</v>
      </c>
      <c r="G70" s="41">
        <f>E70*F70</f>
        <v>121940</v>
      </c>
      <c r="H70" s="42">
        <f>E70/E75*100</f>
        <v>2.9787234042553195</v>
      </c>
      <c r="I70" s="41">
        <v>22</v>
      </c>
      <c r="J70" s="41">
        <f t="shared" si="8"/>
        <v>298.04545454545456</v>
      </c>
      <c r="K70" s="41">
        <v>6557</v>
      </c>
      <c r="L70" s="42">
        <f>I70/I75*100</f>
        <v>0.21363371528452124</v>
      </c>
      <c r="M70" s="41">
        <f t="shared" si="9"/>
        <v>4.690831556503198</v>
      </c>
      <c r="N70" s="43">
        <f t="shared" si="13"/>
        <v>114.63286713286713</v>
      </c>
      <c r="O70" s="41">
        <f t="shared" si="11"/>
        <v>5.377234705592915</v>
      </c>
      <c r="P70" s="44">
        <f t="shared" si="12"/>
        <v>7.171989013123213</v>
      </c>
    </row>
    <row r="71" spans="1:16" ht="12.75" customHeight="1">
      <c r="A71" s="1">
        <v>17</v>
      </c>
      <c r="B71" s="190"/>
      <c r="C71" s="190"/>
      <c r="D71" s="1" t="s">
        <v>20</v>
      </c>
      <c r="E71" s="152">
        <v>937</v>
      </c>
      <c r="F71" s="152">
        <v>230</v>
      </c>
      <c r="G71" s="41">
        <f>E71*F71</f>
        <v>215510</v>
      </c>
      <c r="H71" s="42">
        <f>E71/E75*100</f>
        <v>5.951095585900286</v>
      </c>
      <c r="I71" s="41">
        <v>50</v>
      </c>
      <c r="J71" s="41">
        <f t="shared" si="8"/>
        <v>235.72</v>
      </c>
      <c r="K71" s="41">
        <v>11786</v>
      </c>
      <c r="L71" s="42">
        <f>I71/I75*100</f>
        <v>0.48553117110118466</v>
      </c>
      <c r="M71" s="41">
        <f t="shared" si="9"/>
        <v>5.3361792956243335</v>
      </c>
      <c r="N71" s="43">
        <f t="shared" si="13"/>
        <v>102.48695652173913</v>
      </c>
      <c r="O71" s="41">
        <f t="shared" si="11"/>
        <v>5.468887754628556</v>
      </c>
      <c r="P71" s="44">
        <f t="shared" si="12"/>
        <v>8.158685473840077</v>
      </c>
    </row>
    <row r="72" spans="1:16" ht="12.75" customHeight="1">
      <c r="A72" s="1">
        <v>18</v>
      </c>
      <c r="B72" s="190"/>
      <c r="C72" s="190"/>
      <c r="D72" s="1" t="s">
        <v>21</v>
      </c>
      <c r="E72" s="152">
        <v>5224</v>
      </c>
      <c r="F72" s="152">
        <v>125</v>
      </c>
      <c r="G72" s="41">
        <f>E72*F72</f>
        <v>653000</v>
      </c>
      <c r="H72" s="42">
        <f>E72/E75*100</f>
        <v>33.17878691648142</v>
      </c>
      <c r="I72" s="41">
        <v>3788</v>
      </c>
      <c r="J72" s="41">
        <f t="shared" si="8"/>
        <v>127.34662090813094</v>
      </c>
      <c r="K72" s="41">
        <v>482389</v>
      </c>
      <c r="L72" s="42">
        <f>I72/I75*100</f>
        <v>36.78384152262576</v>
      </c>
      <c r="M72" s="41">
        <f t="shared" si="9"/>
        <v>72.5114854517611</v>
      </c>
      <c r="N72" s="43">
        <f t="shared" si="13"/>
        <v>101.87729672650477</v>
      </c>
      <c r="O72" s="41">
        <f t="shared" si="11"/>
        <v>73.87274119448698</v>
      </c>
      <c r="P72" s="44">
        <f t="shared" si="12"/>
        <v>110.8655407300426</v>
      </c>
    </row>
    <row r="73" spans="1:16" ht="12.75" customHeight="1">
      <c r="A73" s="1">
        <v>19</v>
      </c>
      <c r="B73" s="190"/>
      <c r="C73" s="190"/>
      <c r="D73" s="1" t="s">
        <v>22</v>
      </c>
      <c r="E73" s="152">
        <v>5152</v>
      </c>
      <c r="F73" s="152">
        <v>105</v>
      </c>
      <c r="G73" s="41">
        <f>E73*F73</f>
        <v>540960</v>
      </c>
      <c r="H73" s="42">
        <f>E73/E75*100</f>
        <v>32.72149888853605</v>
      </c>
      <c r="I73" s="41">
        <v>3698</v>
      </c>
      <c r="J73" s="41">
        <f t="shared" si="8"/>
        <v>107.57977285018929</v>
      </c>
      <c r="K73" s="41">
        <v>397830</v>
      </c>
      <c r="L73" s="42">
        <f>I73/I75*100</f>
        <v>35.909885414643625</v>
      </c>
      <c r="M73" s="41">
        <f t="shared" si="9"/>
        <v>71.777950310559</v>
      </c>
      <c r="N73" s="43">
        <f t="shared" si="13"/>
        <v>102.4569265239898</v>
      </c>
      <c r="O73" s="41">
        <f t="shared" si="11"/>
        <v>73.54148181011536</v>
      </c>
      <c r="P73" s="44">
        <f t="shared" si="12"/>
        <v>109.74401122934081</v>
      </c>
    </row>
    <row r="74" spans="1:16" ht="12.75" customHeight="1">
      <c r="A74" s="1">
        <v>20</v>
      </c>
      <c r="B74" s="190"/>
      <c r="C74" s="190"/>
      <c r="D74" s="1" t="s">
        <v>23</v>
      </c>
      <c r="E74" s="152">
        <v>3963</v>
      </c>
      <c r="F74" s="152">
        <v>80</v>
      </c>
      <c r="G74" s="41">
        <f>E74*F74</f>
        <v>317040</v>
      </c>
      <c r="H74" s="42">
        <f>E74/E75*100</f>
        <v>25.16989520482693</v>
      </c>
      <c r="I74" s="41">
        <v>2740</v>
      </c>
      <c r="J74" s="41">
        <f t="shared" si="8"/>
        <v>82.61496350364963</v>
      </c>
      <c r="K74" s="41">
        <v>226365</v>
      </c>
      <c r="L74" s="42">
        <f>I74/I75*100</f>
        <v>26.607108176344923</v>
      </c>
      <c r="M74" s="41">
        <f t="shared" si="9"/>
        <v>69.1395407519556</v>
      </c>
      <c r="N74" s="43">
        <f t="shared" si="13"/>
        <v>103.26870437956204</v>
      </c>
      <c r="O74" s="41">
        <f t="shared" si="11"/>
        <v>71.39950794852385</v>
      </c>
      <c r="P74" s="44">
        <f t="shared" si="12"/>
        <v>105.71004749849881</v>
      </c>
    </row>
    <row r="75" spans="1:16" ht="12.75" customHeight="1">
      <c r="A75" s="1">
        <v>21</v>
      </c>
      <c r="B75" s="190"/>
      <c r="C75" s="191"/>
      <c r="D75" s="3" t="s">
        <v>0</v>
      </c>
      <c r="E75" s="122">
        <f>SUM(E70:E74)</f>
        <v>15745</v>
      </c>
      <c r="F75" s="122">
        <f>G75/E75</f>
        <v>117.39917434106066</v>
      </c>
      <c r="G75" s="122">
        <f>SUM(G70:G74)</f>
        <v>1848450</v>
      </c>
      <c r="H75" s="124">
        <v>100</v>
      </c>
      <c r="I75" s="149">
        <f>I70+I71+I72+I73+I74</f>
        <v>10298</v>
      </c>
      <c r="J75" s="122">
        <f t="shared" si="8"/>
        <v>109.23742474266848</v>
      </c>
      <c r="K75" s="149">
        <f>K70+K71+K72+K73+K74</f>
        <v>1124927</v>
      </c>
      <c r="L75" s="124">
        <v>100</v>
      </c>
      <c r="M75" s="122">
        <f t="shared" si="9"/>
        <v>65.40489044140998</v>
      </c>
      <c r="N75" s="136">
        <f t="shared" si="13"/>
        <v>93.04786456616708</v>
      </c>
      <c r="O75" s="122">
        <f t="shared" si="11"/>
        <v>60.8578538775731</v>
      </c>
      <c r="P75" s="137">
        <f t="shared" si="12"/>
        <v>100</v>
      </c>
    </row>
    <row r="76" spans="1:16" ht="12.75" customHeight="1">
      <c r="A76" s="1">
        <v>22</v>
      </c>
      <c r="B76" s="190"/>
      <c r="C76" s="189" t="s">
        <v>4</v>
      </c>
      <c r="D76" s="1" t="s">
        <v>19</v>
      </c>
      <c r="E76" s="152">
        <v>106</v>
      </c>
      <c r="F76" s="152">
        <v>260</v>
      </c>
      <c r="G76" s="41">
        <f>E76*F76</f>
        <v>27560</v>
      </c>
      <c r="H76" s="42">
        <f>E76/E80*100</f>
        <v>4.331834899877401</v>
      </c>
      <c r="I76" s="41">
        <v>0</v>
      </c>
      <c r="J76" s="41">
        <v>0</v>
      </c>
      <c r="K76" s="41">
        <v>0</v>
      </c>
      <c r="L76" s="42">
        <f>I76/I80*100</f>
        <v>0</v>
      </c>
      <c r="M76" s="41">
        <v>0</v>
      </c>
      <c r="N76" s="43">
        <v>0</v>
      </c>
      <c r="O76" s="41">
        <v>0</v>
      </c>
      <c r="P76" s="44">
        <v>0</v>
      </c>
    </row>
    <row r="77" spans="1:16" ht="12.75" customHeight="1">
      <c r="A77" s="1">
        <v>23</v>
      </c>
      <c r="B77" s="190"/>
      <c r="C77" s="190"/>
      <c r="D77" s="1" t="s">
        <v>21</v>
      </c>
      <c r="E77" s="152">
        <v>810</v>
      </c>
      <c r="F77" s="152">
        <v>204</v>
      </c>
      <c r="G77" s="41">
        <f>E77*F77</f>
        <v>165240</v>
      </c>
      <c r="H77" s="42">
        <f>E77/E80*100</f>
        <v>33.10175725378014</v>
      </c>
      <c r="I77" s="41">
        <v>212</v>
      </c>
      <c r="J77" s="41">
        <f t="shared" si="8"/>
        <v>412.62735849056605</v>
      </c>
      <c r="K77" s="41">
        <v>87477</v>
      </c>
      <c r="L77" s="42">
        <f>I77/I80*100</f>
        <v>24.73745624270712</v>
      </c>
      <c r="M77" s="41">
        <f t="shared" si="9"/>
        <v>26.172839506172842</v>
      </c>
      <c r="N77" s="43">
        <f>J77/F77*100</f>
        <v>202.26831298557158</v>
      </c>
      <c r="O77" s="41">
        <f t="shared" si="11"/>
        <v>52.93936092955701</v>
      </c>
      <c r="P77" s="44">
        <f t="shared" si="12"/>
        <v>74.73154990852385</v>
      </c>
    </row>
    <row r="78" spans="1:16" ht="12.75" customHeight="1">
      <c r="A78" s="1">
        <v>24</v>
      </c>
      <c r="B78" s="190"/>
      <c r="C78" s="190"/>
      <c r="D78" s="1" t="s">
        <v>22</v>
      </c>
      <c r="E78" s="152">
        <v>769</v>
      </c>
      <c r="F78" s="152">
        <v>169</v>
      </c>
      <c r="G78" s="41">
        <f>E78*F78</f>
        <v>129961</v>
      </c>
      <c r="H78" s="42">
        <f>E78/E80*100</f>
        <v>31.426236207601143</v>
      </c>
      <c r="I78" s="41">
        <v>369</v>
      </c>
      <c r="J78" s="41">
        <f t="shared" si="8"/>
        <v>332.0948509485095</v>
      </c>
      <c r="K78" s="41">
        <v>122543</v>
      </c>
      <c r="L78" s="42">
        <f>I78/I80*100</f>
        <v>43.05717619603267</v>
      </c>
      <c r="M78" s="41">
        <f t="shared" si="9"/>
        <v>47.98439531859558</v>
      </c>
      <c r="N78" s="43">
        <f>J78/F78*100</f>
        <v>196.50582896361507</v>
      </c>
      <c r="O78" s="41">
        <f t="shared" si="11"/>
        <v>94.29213379398435</v>
      </c>
      <c r="P78" s="44">
        <f t="shared" si="12"/>
        <v>137.01028628308447</v>
      </c>
    </row>
    <row r="79" spans="1:16" ht="12.75" customHeight="1">
      <c r="A79" s="1">
        <v>25</v>
      </c>
      <c r="B79" s="190"/>
      <c r="C79" s="190"/>
      <c r="D79" s="1" t="s">
        <v>23</v>
      </c>
      <c r="E79" s="152">
        <v>762</v>
      </c>
      <c r="F79" s="152">
        <v>136</v>
      </c>
      <c r="G79" s="41">
        <f>E79*F79</f>
        <v>103632</v>
      </c>
      <c r="H79" s="42">
        <f>E79/E80*100</f>
        <v>31.140171638741315</v>
      </c>
      <c r="I79" s="41">
        <v>276</v>
      </c>
      <c r="J79" s="41">
        <f t="shared" si="8"/>
        <v>272.7717391304348</v>
      </c>
      <c r="K79" s="41">
        <v>75285</v>
      </c>
      <c r="L79" s="42">
        <f>I79/I80*100</f>
        <v>32.20536756126021</v>
      </c>
      <c r="M79" s="41">
        <f t="shared" si="9"/>
        <v>36.22047244094488</v>
      </c>
      <c r="N79" s="43">
        <f>J79/F79*100</f>
        <v>200.5674552429668</v>
      </c>
      <c r="O79" s="41">
        <f t="shared" si="11"/>
        <v>72.64647985178323</v>
      </c>
      <c r="P79" s="44">
        <f t="shared" si="12"/>
        <v>103.42064884829887</v>
      </c>
    </row>
    <row r="80" spans="1:16" ht="12.75" customHeight="1">
      <c r="A80" s="1">
        <v>26</v>
      </c>
      <c r="B80" s="190"/>
      <c r="C80" s="191"/>
      <c r="D80" s="3" t="s">
        <v>0</v>
      </c>
      <c r="E80" s="122">
        <f>SUM(E76:E79)</f>
        <v>2447</v>
      </c>
      <c r="F80" s="122">
        <f>G80/E80</f>
        <v>174.25132815692686</v>
      </c>
      <c r="G80" s="122">
        <f>SUM(G76:G79)</f>
        <v>426393</v>
      </c>
      <c r="H80" s="124">
        <v>100</v>
      </c>
      <c r="I80" s="149">
        <f>I76+I77+I78+I79</f>
        <v>857</v>
      </c>
      <c r="J80" s="122">
        <f t="shared" si="8"/>
        <v>332.9113185530922</v>
      </c>
      <c r="K80" s="149">
        <f>K76+K77+K78+K79</f>
        <v>285305</v>
      </c>
      <c r="L80" s="124">
        <v>100</v>
      </c>
      <c r="M80" s="122">
        <f t="shared" si="9"/>
        <v>35.02247650183898</v>
      </c>
      <c r="N80" s="136">
        <f>J80/F80*100</f>
        <v>191.05238512344633</v>
      </c>
      <c r="O80" s="122">
        <f t="shared" si="11"/>
        <v>66.91127668606191</v>
      </c>
      <c r="P80" s="137">
        <f t="shared" si="12"/>
        <v>100</v>
      </c>
    </row>
    <row r="81" spans="1:16" ht="12.75" customHeight="1">
      <c r="A81" s="1">
        <v>27</v>
      </c>
      <c r="B81" s="190"/>
      <c r="C81" s="189" t="s">
        <v>24</v>
      </c>
      <c r="D81" s="1" t="s">
        <v>19</v>
      </c>
      <c r="E81" s="152">
        <v>0</v>
      </c>
      <c r="F81" s="152">
        <v>0</v>
      </c>
      <c r="G81" s="41">
        <f>E81*F81</f>
        <v>0</v>
      </c>
      <c r="H81" s="42">
        <f>E81/E85*100</f>
        <v>0</v>
      </c>
      <c r="I81" s="41">
        <v>0</v>
      </c>
      <c r="J81" s="41">
        <v>0</v>
      </c>
      <c r="K81" s="41">
        <v>0</v>
      </c>
      <c r="L81" s="42">
        <v>0</v>
      </c>
      <c r="M81" s="43">
        <v>0</v>
      </c>
      <c r="N81" s="43">
        <v>0</v>
      </c>
      <c r="O81" s="41">
        <v>0</v>
      </c>
      <c r="P81" s="44">
        <v>0</v>
      </c>
    </row>
    <row r="82" spans="1:16" ht="12.75" customHeight="1">
      <c r="A82" s="1">
        <v>28</v>
      </c>
      <c r="B82" s="190"/>
      <c r="C82" s="190"/>
      <c r="D82" s="1" t="s">
        <v>20</v>
      </c>
      <c r="E82" s="152">
        <v>0</v>
      </c>
      <c r="F82" s="152">
        <v>0</v>
      </c>
      <c r="G82" s="41">
        <f>E82*F82</f>
        <v>0</v>
      </c>
      <c r="H82" s="42">
        <f>E82/E85*100</f>
        <v>0</v>
      </c>
      <c r="I82" s="41">
        <v>0</v>
      </c>
      <c r="J82" s="41">
        <v>0</v>
      </c>
      <c r="K82" s="41">
        <v>0</v>
      </c>
      <c r="L82" s="42">
        <v>0</v>
      </c>
      <c r="M82" s="43">
        <v>0</v>
      </c>
      <c r="N82" s="43">
        <v>0</v>
      </c>
      <c r="O82" s="41">
        <v>0</v>
      </c>
      <c r="P82" s="44">
        <v>0</v>
      </c>
    </row>
    <row r="83" spans="1:16" ht="12.75" customHeight="1">
      <c r="A83" s="1">
        <v>29</v>
      </c>
      <c r="B83" s="190"/>
      <c r="C83" s="190"/>
      <c r="D83" s="1" t="s">
        <v>21</v>
      </c>
      <c r="E83" s="152">
        <v>374</v>
      </c>
      <c r="F83" s="152">
        <v>193</v>
      </c>
      <c r="G83" s="41">
        <f>E83*F83</f>
        <v>72182</v>
      </c>
      <c r="H83" s="42">
        <f>E83/E85*100</f>
        <v>47.34177215189874</v>
      </c>
      <c r="I83" s="41">
        <v>0</v>
      </c>
      <c r="J83" s="41">
        <v>0</v>
      </c>
      <c r="K83" s="41">
        <v>0</v>
      </c>
      <c r="L83" s="42">
        <v>0</v>
      </c>
      <c r="M83" s="43">
        <f t="shared" si="9"/>
        <v>0</v>
      </c>
      <c r="N83" s="43">
        <f aca="true" t="shared" si="14" ref="N83:N92">J83/F83*100</f>
        <v>0</v>
      </c>
      <c r="O83" s="41">
        <f t="shared" si="11"/>
        <v>0</v>
      </c>
      <c r="P83" s="44">
        <f t="shared" si="12"/>
        <v>0</v>
      </c>
    </row>
    <row r="84" spans="1:16" ht="12.75" customHeight="1">
      <c r="A84" s="1">
        <v>30</v>
      </c>
      <c r="B84" s="190"/>
      <c r="C84" s="190"/>
      <c r="D84" s="1" t="s">
        <v>22</v>
      </c>
      <c r="E84" s="152">
        <v>416</v>
      </c>
      <c r="F84" s="152">
        <v>161</v>
      </c>
      <c r="G84" s="41">
        <f>E84*F84</f>
        <v>66976</v>
      </c>
      <c r="H84" s="42">
        <f>E84/E85*100</f>
        <v>52.65822784810127</v>
      </c>
      <c r="I84" s="41">
        <v>0</v>
      </c>
      <c r="J84" s="41">
        <v>0</v>
      </c>
      <c r="K84" s="41">
        <v>0</v>
      </c>
      <c r="L84" s="42">
        <v>0</v>
      </c>
      <c r="M84" s="43">
        <f t="shared" si="9"/>
        <v>0</v>
      </c>
      <c r="N84" s="43">
        <f t="shared" si="14"/>
        <v>0</v>
      </c>
      <c r="O84" s="41">
        <f t="shared" si="11"/>
        <v>0</v>
      </c>
      <c r="P84" s="44">
        <f t="shared" si="12"/>
        <v>0</v>
      </c>
    </row>
    <row r="85" spans="1:16" ht="12.75" customHeight="1">
      <c r="A85" s="1">
        <v>31</v>
      </c>
      <c r="B85" s="190"/>
      <c r="C85" s="191"/>
      <c r="D85" s="3" t="s">
        <v>0</v>
      </c>
      <c r="E85" s="122">
        <f>SUM(E81:E84)</f>
        <v>790</v>
      </c>
      <c r="F85" s="122">
        <f>G85/E85</f>
        <v>176.1493670886076</v>
      </c>
      <c r="G85" s="122">
        <f>SUM(G81:G84)</f>
        <v>139158</v>
      </c>
      <c r="H85" s="124">
        <v>100</v>
      </c>
      <c r="I85" s="149">
        <f>I81+I82+I83+I84</f>
        <v>0</v>
      </c>
      <c r="J85" s="122">
        <v>0</v>
      </c>
      <c r="K85" s="149">
        <f>K81+K82+K83+K84</f>
        <v>0</v>
      </c>
      <c r="L85" s="124">
        <v>0</v>
      </c>
      <c r="M85" s="136">
        <f t="shared" si="9"/>
        <v>0</v>
      </c>
      <c r="N85" s="136">
        <f t="shared" si="14"/>
        <v>0</v>
      </c>
      <c r="O85" s="122">
        <f t="shared" si="11"/>
        <v>0</v>
      </c>
      <c r="P85" s="137">
        <f t="shared" si="12"/>
        <v>0</v>
      </c>
    </row>
    <row r="86" spans="1:16" ht="12.75" customHeight="1">
      <c r="A86" s="1">
        <v>32</v>
      </c>
      <c r="B86" s="190"/>
      <c r="C86" s="182" t="s">
        <v>25</v>
      </c>
      <c r="D86" s="182"/>
      <c r="E86" s="41">
        <v>0</v>
      </c>
      <c r="F86" s="41">
        <v>0</v>
      </c>
      <c r="G86" s="41">
        <f>E86*F86</f>
        <v>0</v>
      </c>
      <c r="H86" s="42">
        <v>0</v>
      </c>
      <c r="I86" s="41">
        <v>0</v>
      </c>
      <c r="J86" s="41">
        <v>0</v>
      </c>
      <c r="K86" s="41">
        <v>0</v>
      </c>
      <c r="L86" s="42">
        <v>0</v>
      </c>
      <c r="M86" s="43">
        <v>0</v>
      </c>
      <c r="N86" s="43">
        <v>0</v>
      </c>
      <c r="O86" s="41">
        <v>0</v>
      </c>
      <c r="P86" s="44">
        <v>0</v>
      </c>
    </row>
    <row r="87" spans="1:16" ht="12.75" customHeight="1">
      <c r="A87" s="1">
        <v>33</v>
      </c>
      <c r="B87" s="190"/>
      <c r="C87" s="185" t="s">
        <v>26</v>
      </c>
      <c r="D87" s="185"/>
      <c r="E87" s="122">
        <f>E75+E80+E85+E86</f>
        <v>18982</v>
      </c>
      <c r="F87" s="122">
        <f>G87/E87</f>
        <v>127.17316405015278</v>
      </c>
      <c r="G87" s="122">
        <f>G75+G80+G85+G86</f>
        <v>2414001</v>
      </c>
      <c r="H87" s="124">
        <f>E87/E91*100</f>
        <v>45.83916928278194</v>
      </c>
      <c r="I87" s="149">
        <f>I75+I80+I85+I86</f>
        <v>11155</v>
      </c>
      <c r="J87" s="122">
        <f t="shared" si="8"/>
        <v>126.42151501568803</v>
      </c>
      <c r="K87" s="149">
        <f>K75+K80+K85+K86</f>
        <v>1410232</v>
      </c>
      <c r="L87" s="124">
        <f>I87/I91*100</f>
        <v>33.951180910640375</v>
      </c>
      <c r="M87" s="136">
        <f t="shared" si="9"/>
        <v>58.76619955747551</v>
      </c>
      <c r="N87" s="136">
        <f t="shared" si="14"/>
        <v>99.4089562526192</v>
      </c>
      <c r="O87" s="122">
        <f t="shared" si="11"/>
        <v>58.41886560941772</v>
      </c>
      <c r="P87" s="137">
        <f t="shared" si="12"/>
        <v>74.06587301178052</v>
      </c>
    </row>
    <row r="88" spans="1:16" ht="12.75" customHeight="1">
      <c r="A88" s="1">
        <v>34</v>
      </c>
      <c r="B88" s="190"/>
      <c r="C88" s="182" t="s">
        <v>27</v>
      </c>
      <c r="D88" s="182"/>
      <c r="E88" s="152">
        <v>176</v>
      </c>
      <c r="F88" s="152">
        <v>70</v>
      </c>
      <c r="G88" s="41">
        <f>E88*F88</f>
        <v>12320</v>
      </c>
      <c r="H88" s="42">
        <f>E88/E91*100</f>
        <v>0.42501811156725433</v>
      </c>
      <c r="I88" s="41">
        <v>11</v>
      </c>
      <c r="J88" s="122">
        <f t="shared" si="8"/>
        <v>70.0909090909091</v>
      </c>
      <c r="K88" s="41">
        <v>771</v>
      </c>
      <c r="L88" s="42">
        <f>I88/I91*100</f>
        <v>0.03347942537131726</v>
      </c>
      <c r="M88" s="43">
        <f t="shared" si="9"/>
        <v>6.25</v>
      </c>
      <c r="N88" s="43">
        <f t="shared" si="14"/>
        <v>100.12987012987014</v>
      </c>
      <c r="O88" s="41">
        <f t="shared" si="11"/>
        <v>6.258116883116884</v>
      </c>
      <c r="P88" s="44">
        <f t="shared" si="12"/>
        <v>7.877176162649134</v>
      </c>
    </row>
    <row r="89" spans="1:16" ht="12.75" customHeight="1">
      <c r="A89" s="1">
        <v>35</v>
      </c>
      <c r="B89" s="190"/>
      <c r="C89" s="182" t="s">
        <v>17</v>
      </c>
      <c r="D89" s="182"/>
      <c r="E89" s="152">
        <v>901</v>
      </c>
      <c r="F89" s="152">
        <v>62</v>
      </c>
      <c r="G89" s="41">
        <f>E89*F89</f>
        <v>55862</v>
      </c>
      <c r="H89" s="42">
        <f>E89/E91*100</f>
        <v>2.175802946148273</v>
      </c>
      <c r="I89" s="41">
        <v>0</v>
      </c>
      <c r="J89" s="41">
        <v>0</v>
      </c>
      <c r="K89" s="41">
        <v>0</v>
      </c>
      <c r="L89" s="42">
        <f>I89/I91*100</f>
        <v>0</v>
      </c>
      <c r="M89" s="43">
        <f t="shared" si="9"/>
        <v>0</v>
      </c>
      <c r="N89" s="43">
        <f t="shared" si="14"/>
        <v>0</v>
      </c>
      <c r="O89" s="41">
        <f t="shared" si="11"/>
        <v>0</v>
      </c>
      <c r="P89" s="44">
        <f t="shared" si="12"/>
        <v>0</v>
      </c>
    </row>
    <row r="90" spans="1:16" ht="12.75" customHeight="1">
      <c r="A90" s="1">
        <v>36</v>
      </c>
      <c r="B90" s="190"/>
      <c r="C90" s="182" t="s">
        <v>28</v>
      </c>
      <c r="D90" s="182"/>
      <c r="E90" s="152">
        <v>21351</v>
      </c>
      <c r="F90" s="156">
        <v>55</v>
      </c>
      <c r="G90" s="41">
        <f>E90*F90</f>
        <v>1174305</v>
      </c>
      <c r="H90" s="42">
        <f>E90/E91*100</f>
        <v>51.56000965950254</v>
      </c>
      <c r="I90" s="41">
        <v>21690</v>
      </c>
      <c r="J90" s="41">
        <f t="shared" si="8"/>
        <v>52.068095896726604</v>
      </c>
      <c r="K90" s="41">
        <v>1129357</v>
      </c>
      <c r="L90" s="42">
        <f>I90/I91*100</f>
        <v>66.01533966398831</v>
      </c>
      <c r="M90" s="43">
        <f t="shared" si="9"/>
        <v>101.58774764648027</v>
      </c>
      <c r="N90" s="43">
        <v>93</v>
      </c>
      <c r="O90" s="41">
        <f t="shared" si="11"/>
        <v>96.17237429798902</v>
      </c>
      <c r="P90" s="44">
        <f t="shared" si="12"/>
        <v>128.0359334684912</v>
      </c>
    </row>
    <row r="91" spans="1:16" ht="12.75" customHeight="1">
      <c r="A91" s="1">
        <v>37</v>
      </c>
      <c r="B91" s="190"/>
      <c r="C91" s="169" t="s">
        <v>29</v>
      </c>
      <c r="D91" s="169"/>
      <c r="E91" s="64">
        <f>SUM(E87:E90)</f>
        <v>41410</v>
      </c>
      <c r="F91" s="64">
        <f>G91/E91</f>
        <v>88.29963776865492</v>
      </c>
      <c r="G91" s="64">
        <f>SUM(G87:G90)</f>
        <v>3656488</v>
      </c>
      <c r="H91" s="66">
        <v>100</v>
      </c>
      <c r="I91" s="64">
        <f>I87+I88+I89+I90</f>
        <v>32856</v>
      </c>
      <c r="J91" s="64">
        <f t="shared" si="8"/>
        <v>77.31799366934501</v>
      </c>
      <c r="K91" s="64">
        <f>K87+K88+K89+K90</f>
        <v>2540360</v>
      </c>
      <c r="L91" s="66">
        <v>100</v>
      </c>
      <c r="M91" s="74">
        <f t="shared" si="9"/>
        <v>79.34315382757788</v>
      </c>
      <c r="N91" s="74">
        <f t="shared" si="14"/>
        <v>87.56320594645946</v>
      </c>
      <c r="O91" s="64">
        <f t="shared" si="11"/>
        <v>69.47540919045817</v>
      </c>
      <c r="P91" s="75">
        <f t="shared" si="12"/>
        <v>100</v>
      </c>
    </row>
    <row r="92" spans="1:16" ht="12.75" customHeight="1">
      <c r="A92" s="76">
        <v>38</v>
      </c>
      <c r="B92" s="57"/>
      <c r="C92" s="192" t="s">
        <v>1</v>
      </c>
      <c r="D92" s="192"/>
      <c r="E92" s="58">
        <f>E69+E91</f>
        <v>73486</v>
      </c>
      <c r="F92" s="58">
        <f>G92/E92</f>
        <v>100.59378657159186</v>
      </c>
      <c r="G92" s="58">
        <f>G69+G91</f>
        <v>7392235</v>
      </c>
      <c r="H92" s="60">
        <v>0</v>
      </c>
      <c r="I92" s="58">
        <f>I69+I91</f>
        <v>68518</v>
      </c>
      <c r="J92" s="58">
        <f>K92/I92</f>
        <v>84.91861992469133</v>
      </c>
      <c r="K92" s="58">
        <f>K69+K91</f>
        <v>5818454</v>
      </c>
      <c r="L92" s="60">
        <v>0</v>
      </c>
      <c r="M92" s="77">
        <f t="shared" si="9"/>
        <v>93.23952861769588</v>
      </c>
      <c r="N92" s="77">
        <f t="shared" si="14"/>
        <v>84.41736097115239</v>
      </c>
      <c r="O92" s="58">
        <f t="shared" si="11"/>
        <v>78.71034944100127</v>
      </c>
      <c r="P92" s="78">
        <v>0</v>
      </c>
    </row>
    <row r="93" spans="1:16" ht="12.75" customHeight="1">
      <c r="A93" s="92"/>
      <c r="B93" s="93"/>
      <c r="C93" s="94"/>
      <c r="D93" s="94"/>
      <c r="E93" s="100"/>
      <c r="F93" s="100"/>
      <c r="G93" s="100"/>
      <c r="H93" s="110"/>
      <c r="I93" s="100"/>
      <c r="J93" s="100"/>
      <c r="K93" s="100"/>
      <c r="L93" s="110"/>
      <c r="M93" s="111"/>
      <c r="N93" s="111"/>
      <c r="O93" s="111"/>
      <c r="P93" s="112"/>
    </row>
    <row r="94" spans="1:16" ht="12.75" customHeight="1">
      <c r="A94" s="193" t="s">
        <v>2</v>
      </c>
      <c r="B94" s="193"/>
      <c r="C94" s="193"/>
      <c r="D94" s="193"/>
      <c r="E94" s="89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</row>
    <row r="95" spans="1:16" ht="12.75" customHeight="1">
      <c r="A95" s="167" t="s">
        <v>34</v>
      </c>
      <c r="B95" s="167"/>
      <c r="C95" s="167"/>
      <c r="D95" s="167"/>
      <c r="F95" s="170" t="s">
        <v>38</v>
      </c>
      <c r="G95" s="170"/>
      <c r="H95" s="170"/>
      <c r="I95" s="170"/>
      <c r="J95" s="170"/>
      <c r="P95" s="16"/>
    </row>
    <row r="96" spans="1:16" ht="12.75" customHeight="1">
      <c r="A96" s="170" t="s">
        <v>96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</row>
    <row r="97" spans="2:16" ht="12.75" customHeight="1">
      <c r="B97" s="168" t="s">
        <v>45</v>
      </c>
      <c r="C97" s="168"/>
      <c r="D97" s="168"/>
      <c r="M97" s="181" t="s">
        <v>46</v>
      </c>
      <c r="N97" s="181"/>
      <c r="O97" s="181"/>
      <c r="P97" s="181"/>
    </row>
    <row r="98" spans="1:16" ht="12.75" customHeight="1">
      <c r="A98" s="172" t="s">
        <v>5</v>
      </c>
      <c r="B98" s="174" t="s">
        <v>6</v>
      </c>
      <c r="C98" s="174"/>
      <c r="D98" s="175"/>
      <c r="E98" s="178" t="s">
        <v>97</v>
      </c>
      <c r="F98" s="179"/>
      <c r="G98" s="179"/>
      <c r="H98" s="180"/>
      <c r="I98" s="178" t="s">
        <v>98</v>
      </c>
      <c r="J98" s="179"/>
      <c r="K98" s="179"/>
      <c r="L98" s="180"/>
      <c r="M98" s="178" t="s">
        <v>39</v>
      </c>
      <c r="N98" s="179"/>
      <c r="O98" s="179"/>
      <c r="P98" s="180"/>
    </row>
    <row r="99" spans="1:16" ht="12.75" customHeight="1">
      <c r="A99" s="173"/>
      <c r="B99" s="176"/>
      <c r="C99" s="176"/>
      <c r="D99" s="177"/>
      <c r="E99" s="81" t="s">
        <v>7</v>
      </c>
      <c r="F99" s="71" t="s">
        <v>8</v>
      </c>
      <c r="G99" s="71" t="s">
        <v>9</v>
      </c>
      <c r="H99" s="71" t="s">
        <v>33</v>
      </c>
      <c r="I99" s="71" t="s">
        <v>7</v>
      </c>
      <c r="J99" s="71" t="s">
        <v>8</v>
      </c>
      <c r="K99" s="71" t="s">
        <v>9</v>
      </c>
      <c r="L99" s="71" t="s">
        <v>33</v>
      </c>
      <c r="M99" s="72" t="s">
        <v>40</v>
      </c>
      <c r="N99" s="72" t="s">
        <v>42</v>
      </c>
      <c r="O99" s="72" t="s">
        <v>41</v>
      </c>
      <c r="P99" s="73" t="s">
        <v>47</v>
      </c>
    </row>
    <row r="100" spans="1:16" ht="9.75" customHeight="1">
      <c r="A100" s="11">
        <v>1</v>
      </c>
      <c r="B100" s="186">
        <v>2</v>
      </c>
      <c r="C100" s="187"/>
      <c r="D100" s="188"/>
      <c r="E100" s="82">
        <v>3</v>
      </c>
      <c r="F100" s="5">
        <v>4</v>
      </c>
      <c r="G100" s="5">
        <v>5</v>
      </c>
      <c r="H100" s="5">
        <v>6</v>
      </c>
      <c r="I100" s="5">
        <v>7</v>
      </c>
      <c r="J100" s="5">
        <v>8</v>
      </c>
      <c r="K100" s="5">
        <v>9</v>
      </c>
      <c r="L100" s="5">
        <v>10</v>
      </c>
      <c r="M100" s="12">
        <v>11</v>
      </c>
      <c r="N100" s="12">
        <v>12</v>
      </c>
      <c r="O100" s="5">
        <v>13</v>
      </c>
      <c r="P100" s="15">
        <v>14</v>
      </c>
    </row>
    <row r="101" spans="1:16" ht="12.75" customHeight="1">
      <c r="A101" s="17">
        <v>1</v>
      </c>
      <c r="B101" s="202" t="s">
        <v>32</v>
      </c>
      <c r="C101" s="202" t="s">
        <v>10</v>
      </c>
      <c r="D101" s="17" t="s">
        <v>12</v>
      </c>
      <c r="E101" s="152">
        <v>0</v>
      </c>
      <c r="F101" s="152">
        <v>0</v>
      </c>
      <c r="G101" s="41">
        <f>E101*F101</f>
        <v>0</v>
      </c>
      <c r="H101" s="42">
        <f>E101/E105*100</f>
        <v>0</v>
      </c>
      <c r="I101" s="41">
        <v>2161</v>
      </c>
      <c r="J101" s="41">
        <f aca="true" t="shared" si="15" ref="J101:J108">K101/I101</f>
        <v>151.819527996298</v>
      </c>
      <c r="K101" s="41">
        <v>328082</v>
      </c>
      <c r="L101" s="42">
        <f>I101/I105*100</f>
        <v>19.151010280042538</v>
      </c>
      <c r="M101" s="43">
        <v>0</v>
      </c>
      <c r="N101" s="43">
        <v>0</v>
      </c>
      <c r="O101" s="41">
        <v>0</v>
      </c>
      <c r="P101" s="44">
        <v>0</v>
      </c>
    </row>
    <row r="102" spans="1:16" ht="12.75" customHeight="1">
      <c r="A102" s="17">
        <v>2</v>
      </c>
      <c r="B102" s="202"/>
      <c r="C102" s="202"/>
      <c r="D102" s="17" t="s">
        <v>37</v>
      </c>
      <c r="E102" s="152">
        <v>0</v>
      </c>
      <c r="F102" s="152">
        <v>0</v>
      </c>
      <c r="G102" s="41">
        <f>E102*F102</f>
        <v>0</v>
      </c>
      <c r="H102" s="42">
        <f>E102/E105*100</f>
        <v>0</v>
      </c>
      <c r="I102" s="41">
        <v>2985</v>
      </c>
      <c r="J102" s="41">
        <f t="shared" si="15"/>
        <v>126.80837520938023</v>
      </c>
      <c r="K102" s="41">
        <v>378523</v>
      </c>
      <c r="L102" s="42">
        <f>I102/I105*100</f>
        <v>26.453385324353068</v>
      </c>
      <c r="M102" s="43">
        <v>0</v>
      </c>
      <c r="N102" s="43">
        <v>0</v>
      </c>
      <c r="O102" s="41">
        <v>0</v>
      </c>
      <c r="P102" s="44">
        <v>0</v>
      </c>
    </row>
    <row r="103" spans="1:16" ht="12.75" customHeight="1">
      <c r="A103" s="17">
        <v>3</v>
      </c>
      <c r="B103" s="202"/>
      <c r="C103" s="202"/>
      <c r="D103" s="17" t="s">
        <v>13</v>
      </c>
      <c r="E103" s="152">
        <v>0</v>
      </c>
      <c r="F103" s="152">
        <v>0</v>
      </c>
      <c r="G103" s="41">
        <f>E103*F103</f>
        <v>0</v>
      </c>
      <c r="H103" s="42">
        <f>E103/E105*100</f>
        <v>0</v>
      </c>
      <c r="I103" s="41">
        <v>1190</v>
      </c>
      <c r="J103" s="41">
        <f t="shared" si="15"/>
        <v>108.9436974789916</v>
      </c>
      <c r="K103" s="41">
        <v>129643</v>
      </c>
      <c r="L103" s="42">
        <f>I103/I105*100</f>
        <v>10.54590570719603</v>
      </c>
      <c r="M103" s="43">
        <v>0</v>
      </c>
      <c r="N103" s="43">
        <v>0</v>
      </c>
      <c r="O103" s="41">
        <v>0</v>
      </c>
      <c r="P103" s="44">
        <v>0</v>
      </c>
    </row>
    <row r="104" spans="1:16" ht="12.75" customHeight="1">
      <c r="A104" s="17">
        <v>4</v>
      </c>
      <c r="B104" s="202"/>
      <c r="C104" s="202"/>
      <c r="D104" s="17" t="s">
        <v>14</v>
      </c>
      <c r="E104" s="152">
        <v>6827</v>
      </c>
      <c r="F104" s="152">
        <v>106</v>
      </c>
      <c r="G104" s="41">
        <f>E104*F104</f>
        <v>723662</v>
      </c>
      <c r="H104" s="42">
        <f>E104/E105*100</f>
        <v>100</v>
      </c>
      <c r="I104" s="41">
        <v>4948</v>
      </c>
      <c r="J104" s="41">
        <f t="shared" si="15"/>
        <v>106.00727566693614</v>
      </c>
      <c r="K104" s="41">
        <v>524524</v>
      </c>
      <c r="L104" s="42">
        <f>I104/I105*100</f>
        <v>43.84969868840837</v>
      </c>
      <c r="M104" s="43">
        <f aca="true" t="shared" si="16" ref="M104:P105">I104/E104*100</f>
        <v>72.47692983741028</v>
      </c>
      <c r="N104" s="43">
        <f t="shared" si="16"/>
        <v>100.00686383673221</v>
      </c>
      <c r="O104" s="41">
        <f t="shared" si="16"/>
        <v>72.48190453554284</v>
      </c>
      <c r="P104" s="44">
        <f t="shared" si="16"/>
        <v>43.84969868840837</v>
      </c>
    </row>
    <row r="105" spans="1:16" ht="12.75" customHeight="1">
      <c r="A105" s="17">
        <v>5</v>
      </c>
      <c r="B105" s="202"/>
      <c r="C105" s="202"/>
      <c r="D105" s="18" t="s">
        <v>0</v>
      </c>
      <c r="E105" s="122">
        <f>SUM(E101:E104)</f>
        <v>6827</v>
      </c>
      <c r="F105" s="122">
        <f>G105/E105</f>
        <v>106</v>
      </c>
      <c r="G105" s="122">
        <f>SUM(G101:G104)</f>
        <v>723662</v>
      </c>
      <c r="H105" s="124">
        <v>100</v>
      </c>
      <c r="I105" s="149">
        <f>I101+I102+I103+I104</f>
        <v>11284</v>
      </c>
      <c r="J105" s="122">
        <f t="shared" si="15"/>
        <v>120.59305210918114</v>
      </c>
      <c r="K105" s="149">
        <f>K101+K102+K103+K104</f>
        <v>1360772</v>
      </c>
      <c r="L105" s="124">
        <v>100</v>
      </c>
      <c r="M105" s="122">
        <f t="shared" si="16"/>
        <v>165.28489819833015</v>
      </c>
      <c r="N105" s="136">
        <f t="shared" si="16"/>
        <v>113.76703029168031</v>
      </c>
      <c r="O105" s="122">
        <f t="shared" si="16"/>
        <v>188.03972020086727</v>
      </c>
      <c r="P105" s="137">
        <f t="shared" si="16"/>
        <v>100</v>
      </c>
    </row>
    <row r="106" spans="1:16" ht="12.75" customHeight="1">
      <c r="A106" s="19">
        <v>6</v>
      </c>
      <c r="B106" s="203"/>
      <c r="C106" s="203" t="s">
        <v>11</v>
      </c>
      <c r="D106" s="19" t="s">
        <v>12</v>
      </c>
      <c r="E106" s="152">
        <v>0</v>
      </c>
      <c r="F106" s="152">
        <v>0</v>
      </c>
      <c r="G106" s="41">
        <f>E106*F106</f>
        <v>0</v>
      </c>
      <c r="H106" s="42">
        <f>E106/E110*100</f>
        <v>0</v>
      </c>
      <c r="I106" s="41">
        <v>72</v>
      </c>
      <c r="J106" s="41">
        <f t="shared" si="15"/>
        <v>145.54166666666666</v>
      </c>
      <c r="K106" s="41">
        <v>10479</v>
      </c>
      <c r="L106" s="42">
        <f>I106/I110*100</f>
        <v>10.619469026548673</v>
      </c>
      <c r="M106" s="41">
        <v>0</v>
      </c>
      <c r="N106" s="43">
        <v>0</v>
      </c>
      <c r="O106" s="41">
        <v>0</v>
      </c>
      <c r="P106" s="44">
        <v>0</v>
      </c>
    </row>
    <row r="107" spans="1:16" ht="12.75" customHeight="1">
      <c r="A107" s="19">
        <v>7</v>
      </c>
      <c r="B107" s="203"/>
      <c r="C107" s="203"/>
      <c r="D107" s="19" t="s">
        <v>37</v>
      </c>
      <c r="E107" s="152">
        <v>0</v>
      </c>
      <c r="F107" s="152">
        <v>0</v>
      </c>
      <c r="G107" s="41">
        <f>E107*F107</f>
        <v>0</v>
      </c>
      <c r="H107" s="42">
        <f>E107/E110*100</f>
        <v>0</v>
      </c>
      <c r="I107" s="41">
        <v>119</v>
      </c>
      <c r="J107" s="41">
        <f t="shared" si="15"/>
        <v>125.12605042016807</v>
      </c>
      <c r="K107" s="41">
        <v>14890</v>
      </c>
      <c r="L107" s="42">
        <f>I107/I110*100</f>
        <v>17.551622418879056</v>
      </c>
      <c r="M107" s="41">
        <v>0</v>
      </c>
      <c r="N107" s="43">
        <v>0</v>
      </c>
      <c r="O107" s="41">
        <v>0</v>
      </c>
      <c r="P107" s="44">
        <v>0</v>
      </c>
    </row>
    <row r="108" spans="1:16" ht="12.75" customHeight="1">
      <c r="A108" s="19">
        <v>8</v>
      </c>
      <c r="B108" s="203"/>
      <c r="C108" s="203"/>
      <c r="D108" s="19" t="s">
        <v>13</v>
      </c>
      <c r="E108" s="152">
        <v>0</v>
      </c>
      <c r="F108" s="152">
        <v>0</v>
      </c>
      <c r="G108" s="41">
        <f>E108*F108</f>
        <v>0</v>
      </c>
      <c r="H108" s="42">
        <f>E108/E110*100</f>
        <v>0</v>
      </c>
      <c r="I108" s="41">
        <v>19</v>
      </c>
      <c r="J108" s="41">
        <f t="shared" si="15"/>
        <v>102.47368421052632</v>
      </c>
      <c r="K108" s="41">
        <v>1947</v>
      </c>
      <c r="L108" s="42">
        <f>I108/I112*100</f>
        <v>0.5766312594840668</v>
      </c>
      <c r="M108" s="41">
        <v>0</v>
      </c>
      <c r="N108" s="43">
        <v>0</v>
      </c>
      <c r="O108" s="41">
        <v>0</v>
      </c>
      <c r="P108" s="44">
        <v>0</v>
      </c>
    </row>
    <row r="109" spans="1:16" ht="12.75" customHeight="1">
      <c r="A109" s="19">
        <v>9</v>
      </c>
      <c r="B109" s="203"/>
      <c r="C109" s="203"/>
      <c r="D109" s="19" t="s">
        <v>14</v>
      </c>
      <c r="E109" s="152">
        <v>372</v>
      </c>
      <c r="F109" s="152">
        <v>106</v>
      </c>
      <c r="G109" s="41">
        <f>E109*F109</f>
        <v>39432</v>
      </c>
      <c r="H109" s="42">
        <f>E109/E110*100</f>
        <v>100</v>
      </c>
      <c r="I109" s="41">
        <v>468</v>
      </c>
      <c r="J109" s="41">
        <f>K109/I109</f>
        <v>105.95299145299145</v>
      </c>
      <c r="K109" s="41">
        <v>49586</v>
      </c>
      <c r="L109" s="42">
        <f>I109/I110*100</f>
        <v>69.02654867256636</v>
      </c>
      <c r="M109" s="41">
        <f>I109/E109*100</f>
        <v>125.80645161290323</v>
      </c>
      <c r="N109" s="43">
        <f>J109/F109*100</f>
        <v>99.95565231414288</v>
      </c>
      <c r="O109" s="41">
        <f>K109/G109*100</f>
        <v>125.75065936295395</v>
      </c>
      <c r="P109" s="44">
        <f>L109/H109*100</f>
        <v>69.02654867256636</v>
      </c>
    </row>
    <row r="110" spans="1:16" ht="12.75" customHeight="1">
      <c r="A110" s="19">
        <v>10</v>
      </c>
      <c r="B110" s="203"/>
      <c r="C110" s="203"/>
      <c r="D110" s="18" t="s">
        <v>0</v>
      </c>
      <c r="E110" s="122">
        <f>SUM(E106:E109)</f>
        <v>372</v>
      </c>
      <c r="F110" s="122">
        <f>G110/E110</f>
        <v>106</v>
      </c>
      <c r="G110" s="122">
        <f>SUM(G106:G109)</f>
        <v>39432</v>
      </c>
      <c r="H110" s="124">
        <v>100</v>
      </c>
      <c r="I110" s="149">
        <f>I106+I107+I108+I109</f>
        <v>678</v>
      </c>
      <c r="J110" s="122">
        <f>K110/I110</f>
        <v>113.42477876106194</v>
      </c>
      <c r="K110" s="149">
        <f>K106+K107+K108+K109</f>
        <v>76902</v>
      </c>
      <c r="L110" s="124">
        <v>100</v>
      </c>
      <c r="M110" s="122">
        <f aca="true" t="shared" si="17" ref="M110:P115">I110/E110*100</f>
        <v>182.25806451612902</v>
      </c>
      <c r="N110" s="136">
        <f t="shared" si="17"/>
        <v>107.00450826515278</v>
      </c>
      <c r="O110" s="122">
        <f t="shared" si="17"/>
        <v>195.02434570906877</v>
      </c>
      <c r="P110" s="137">
        <f t="shared" si="17"/>
        <v>100</v>
      </c>
    </row>
    <row r="111" spans="1:16" ht="12.75" customHeight="1">
      <c r="A111" s="19">
        <v>11</v>
      </c>
      <c r="B111" s="203"/>
      <c r="C111" s="201" t="s">
        <v>15</v>
      </c>
      <c r="D111" s="201"/>
      <c r="E111" s="122">
        <f>E105+E110</f>
        <v>7199</v>
      </c>
      <c r="F111" s="122">
        <f>G111/E111</f>
        <v>106</v>
      </c>
      <c r="G111" s="122">
        <f>G105+G110</f>
        <v>763094</v>
      </c>
      <c r="H111" s="124">
        <f>E111/E115*100</f>
        <v>37.969409282700425</v>
      </c>
      <c r="I111" s="149">
        <f>I105+I110</f>
        <v>11962</v>
      </c>
      <c r="J111" s="122">
        <f>K111/I111</f>
        <v>120.18675806721284</v>
      </c>
      <c r="K111" s="149">
        <f>K105+K110</f>
        <v>1437674</v>
      </c>
      <c r="L111" s="124">
        <f>I111/I115*100</f>
        <v>34.03032630650621</v>
      </c>
      <c r="M111" s="122">
        <f t="shared" si="17"/>
        <v>166.16196693985276</v>
      </c>
      <c r="N111" s="136">
        <f t="shared" si="17"/>
        <v>113.38373402567248</v>
      </c>
      <c r="O111" s="122">
        <f t="shared" si="17"/>
        <v>188.4006426469085</v>
      </c>
      <c r="P111" s="137">
        <f t="shared" si="17"/>
        <v>89.62564061277368</v>
      </c>
    </row>
    <row r="112" spans="1:16" ht="12.75" customHeight="1">
      <c r="A112" s="19">
        <v>12</v>
      </c>
      <c r="B112" s="203"/>
      <c r="C112" s="200" t="s">
        <v>16</v>
      </c>
      <c r="D112" s="200"/>
      <c r="E112" s="152">
        <v>1396</v>
      </c>
      <c r="F112" s="152">
        <v>69</v>
      </c>
      <c r="G112" s="41">
        <f>E112*F112</f>
        <v>96324</v>
      </c>
      <c r="H112" s="42">
        <f>E112/E115*100</f>
        <v>7.362869198312236</v>
      </c>
      <c r="I112" s="41">
        <v>3295</v>
      </c>
      <c r="J112" s="41">
        <f>K112/I112</f>
        <v>61.46069802731411</v>
      </c>
      <c r="K112" s="41">
        <v>202513</v>
      </c>
      <c r="L112" s="42">
        <f>I112/I115*100</f>
        <v>9.373844271855708</v>
      </c>
      <c r="M112" s="41">
        <f t="shared" si="17"/>
        <v>236.03151862464182</v>
      </c>
      <c r="N112" s="43">
        <f t="shared" si="17"/>
        <v>89.0734754019045</v>
      </c>
      <c r="O112" s="41">
        <f t="shared" si="17"/>
        <v>210.24147668286201</v>
      </c>
      <c r="P112" s="44">
        <f t="shared" si="17"/>
        <v>127.31238352033255</v>
      </c>
    </row>
    <row r="113" spans="1:16" ht="12.75" customHeight="1">
      <c r="A113" s="19">
        <v>13</v>
      </c>
      <c r="B113" s="203"/>
      <c r="C113" s="200" t="s">
        <v>17</v>
      </c>
      <c r="D113" s="200"/>
      <c r="E113" s="152">
        <v>10365</v>
      </c>
      <c r="F113" s="152">
        <v>49</v>
      </c>
      <c r="G113" s="41">
        <f>E113*F113</f>
        <v>507885</v>
      </c>
      <c r="H113" s="42">
        <f>E113/E115*100</f>
        <v>54.66772151898734</v>
      </c>
      <c r="I113" s="41">
        <v>19894</v>
      </c>
      <c r="J113" s="41">
        <f>K113/I113</f>
        <v>49.00085452900372</v>
      </c>
      <c r="K113" s="41">
        <v>974823</v>
      </c>
      <c r="L113" s="42">
        <f>I113/I115*100</f>
        <v>56.59582942163808</v>
      </c>
      <c r="M113" s="41">
        <f t="shared" si="17"/>
        <v>191.93439459720213</v>
      </c>
      <c r="N113" s="43">
        <f t="shared" si="17"/>
        <v>100.00174393674229</v>
      </c>
      <c r="O113" s="41">
        <f t="shared" si="17"/>
        <v>191.9377418116306</v>
      </c>
      <c r="P113" s="44">
        <f t="shared" si="17"/>
        <v>103.52695859471856</v>
      </c>
    </row>
    <row r="114" spans="1:16" ht="12.75" customHeight="1">
      <c r="A114" s="19">
        <v>14</v>
      </c>
      <c r="B114" s="203"/>
      <c r="C114" s="195" t="s">
        <v>63</v>
      </c>
      <c r="D114" s="196"/>
      <c r="E114" s="152">
        <v>0</v>
      </c>
      <c r="F114" s="152">
        <v>0</v>
      </c>
      <c r="G114" s="41">
        <f>E114*F114</f>
        <v>0</v>
      </c>
      <c r="H114" s="42">
        <f>E114/E115*100</f>
        <v>0</v>
      </c>
      <c r="I114" s="41">
        <v>0</v>
      </c>
      <c r="J114" s="41">
        <v>0</v>
      </c>
      <c r="K114" s="41">
        <v>0</v>
      </c>
      <c r="L114" s="42">
        <f>I114/I115*100</f>
        <v>0</v>
      </c>
      <c r="M114" s="41">
        <v>0</v>
      </c>
      <c r="N114" s="43">
        <v>0</v>
      </c>
      <c r="O114" s="43">
        <v>0</v>
      </c>
      <c r="P114" s="41">
        <v>0</v>
      </c>
    </row>
    <row r="115" spans="1:16" ht="12.75" customHeight="1">
      <c r="A115" s="19">
        <v>15</v>
      </c>
      <c r="B115" s="203"/>
      <c r="C115" s="194" t="s">
        <v>18</v>
      </c>
      <c r="D115" s="194"/>
      <c r="E115" s="64">
        <f>SUM(E111:E114)</f>
        <v>18960</v>
      </c>
      <c r="F115" s="64">
        <f>G115/E115</f>
        <v>72.11513713080168</v>
      </c>
      <c r="G115" s="64">
        <f>SUM(G111:G114)</f>
        <v>1367303</v>
      </c>
      <c r="H115" s="66">
        <v>100</v>
      </c>
      <c r="I115" s="64">
        <f>I111+I112+I113+I114</f>
        <v>35151</v>
      </c>
      <c r="J115" s="64">
        <f>K115/I115</f>
        <v>74.39361611333959</v>
      </c>
      <c r="K115" s="64">
        <f>K111+K112+K113+K114</f>
        <v>2615010</v>
      </c>
      <c r="L115" s="66">
        <v>100</v>
      </c>
      <c r="M115" s="64">
        <f t="shared" si="17"/>
        <v>185.39556962025316</v>
      </c>
      <c r="N115" s="74">
        <f t="shared" si="17"/>
        <v>103.15950169852029</v>
      </c>
      <c r="O115" s="64">
        <f t="shared" si="17"/>
        <v>191.2531457913864</v>
      </c>
      <c r="P115" s="75">
        <f t="shared" si="17"/>
        <v>100</v>
      </c>
    </row>
    <row r="116" spans="1:16" ht="12.75" customHeight="1">
      <c r="A116" s="19">
        <v>16</v>
      </c>
      <c r="B116" s="197" t="s">
        <v>31</v>
      </c>
      <c r="C116" s="197" t="s">
        <v>3</v>
      </c>
      <c r="D116" s="19" t="s">
        <v>19</v>
      </c>
      <c r="E116" s="152">
        <v>0</v>
      </c>
      <c r="F116" s="152">
        <v>0</v>
      </c>
      <c r="G116" s="41">
        <f>E116*F116</f>
        <v>0</v>
      </c>
      <c r="H116" s="42">
        <v>0</v>
      </c>
      <c r="I116" s="41">
        <v>0</v>
      </c>
      <c r="J116" s="41">
        <v>0</v>
      </c>
      <c r="K116" s="41">
        <v>0</v>
      </c>
      <c r="L116" s="42">
        <v>0</v>
      </c>
      <c r="M116" s="41">
        <v>0</v>
      </c>
      <c r="N116" s="43">
        <v>0</v>
      </c>
      <c r="O116" s="41">
        <v>0</v>
      </c>
      <c r="P116" s="44">
        <v>0</v>
      </c>
    </row>
    <row r="117" spans="1:16" ht="12.75" customHeight="1">
      <c r="A117" s="19">
        <v>17</v>
      </c>
      <c r="B117" s="198"/>
      <c r="C117" s="198"/>
      <c r="D117" s="19" t="s">
        <v>20</v>
      </c>
      <c r="E117" s="152">
        <v>0</v>
      </c>
      <c r="F117" s="152">
        <v>0</v>
      </c>
      <c r="G117" s="41">
        <f>E117*F117</f>
        <v>0</v>
      </c>
      <c r="H117" s="42">
        <v>0</v>
      </c>
      <c r="I117" s="41">
        <v>0</v>
      </c>
      <c r="J117" s="41">
        <v>0</v>
      </c>
      <c r="K117" s="41">
        <v>0</v>
      </c>
      <c r="L117" s="42">
        <v>0</v>
      </c>
      <c r="M117" s="41">
        <v>0</v>
      </c>
      <c r="N117" s="43">
        <v>0</v>
      </c>
      <c r="O117" s="41">
        <v>0</v>
      </c>
      <c r="P117" s="44">
        <v>0</v>
      </c>
    </row>
    <row r="118" spans="1:16" ht="12.75" customHeight="1">
      <c r="A118" s="19">
        <v>18</v>
      </c>
      <c r="B118" s="198"/>
      <c r="C118" s="198"/>
      <c r="D118" s="19" t="s">
        <v>21</v>
      </c>
      <c r="E118" s="152">
        <v>0</v>
      </c>
      <c r="F118" s="152">
        <v>0</v>
      </c>
      <c r="G118" s="41">
        <f>E118*F118</f>
        <v>0</v>
      </c>
      <c r="H118" s="42">
        <v>0</v>
      </c>
      <c r="I118" s="41">
        <v>0</v>
      </c>
      <c r="J118" s="41">
        <v>0</v>
      </c>
      <c r="K118" s="41">
        <v>0</v>
      </c>
      <c r="L118" s="42">
        <v>0</v>
      </c>
      <c r="M118" s="41">
        <v>0</v>
      </c>
      <c r="N118" s="43">
        <v>0</v>
      </c>
      <c r="O118" s="41">
        <v>0</v>
      </c>
      <c r="P118" s="44">
        <v>0</v>
      </c>
    </row>
    <row r="119" spans="1:16" ht="12.75" customHeight="1">
      <c r="A119" s="19">
        <v>19</v>
      </c>
      <c r="B119" s="198"/>
      <c r="C119" s="198"/>
      <c r="D119" s="19" t="s">
        <v>22</v>
      </c>
      <c r="E119" s="152">
        <v>0</v>
      </c>
      <c r="F119" s="152">
        <v>0</v>
      </c>
      <c r="G119" s="41">
        <f>E119*F119</f>
        <v>0</v>
      </c>
      <c r="H119" s="42">
        <v>0</v>
      </c>
      <c r="I119" s="41">
        <v>8</v>
      </c>
      <c r="J119" s="41">
        <f>K119/I119</f>
        <v>99.875</v>
      </c>
      <c r="K119" s="41">
        <v>799</v>
      </c>
      <c r="L119" s="42">
        <v>100</v>
      </c>
      <c r="M119" s="41">
        <v>0</v>
      </c>
      <c r="N119" s="43">
        <v>0</v>
      </c>
      <c r="O119" s="41">
        <v>0</v>
      </c>
      <c r="P119" s="44">
        <v>0</v>
      </c>
    </row>
    <row r="120" spans="1:16" ht="12.75" customHeight="1">
      <c r="A120" s="19">
        <v>20</v>
      </c>
      <c r="B120" s="198"/>
      <c r="C120" s="198"/>
      <c r="D120" s="19" t="s">
        <v>64</v>
      </c>
      <c r="E120" s="152">
        <v>0</v>
      </c>
      <c r="F120" s="152">
        <v>0</v>
      </c>
      <c r="G120" s="41">
        <f>E120*F120</f>
        <v>0</v>
      </c>
      <c r="H120" s="42">
        <v>0</v>
      </c>
      <c r="I120" s="41">
        <v>0</v>
      </c>
      <c r="J120" s="41">
        <v>0</v>
      </c>
      <c r="K120" s="41">
        <v>0</v>
      </c>
      <c r="L120" s="42">
        <v>0</v>
      </c>
      <c r="M120" s="41">
        <v>0</v>
      </c>
      <c r="N120" s="43">
        <v>0</v>
      </c>
      <c r="O120" s="41">
        <v>0</v>
      </c>
      <c r="P120" s="44">
        <v>0</v>
      </c>
    </row>
    <row r="121" spans="1:16" ht="12.75" customHeight="1">
      <c r="A121" s="19">
        <v>21</v>
      </c>
      <c r="B121" s="198"/>
      <c r="C121" s="199"/>
      <c r="D121" s="18" t="s">
        <v>0</v>
      </c>
      <c r="E121" s="122">
        <f>SUM(E116:E120)</f>
        <v>0</v>
      </c>
      <c r="F121" s="122">
        <v>0</v>
      </c>
      <c r="G121" s="122">
        <v>0</v>
      </c>
      <c r="H121" s="124">
        <v>0</v>
      </c>
      <c r="I121" s="149">
        <f>I116+I117+I118+I119+I120</f>
        <v>8</v>
      </c>
      <c r="J121" s="122">
        <f>K121/I121</f>
        <v>99.875</v>
      </c>
      <c r="K121" s="149">
        <f>K116+K117+K118+K119+K120</f>
        <v>799</v>
      </c>
      <c r="L121" s="124">
        <v>100</v>
      </c>
      <c r="M121" s="122">
        <v>0</v>
      </c>
      <c r="N121" s="136">
        <v>0</v>
      </c>
      <c r="O121" s="122">
        <v>0</v>
      </c>
      <c r="P121" s="137">
        <v>0</v>
      </c>
    </row>
    <row r="122" spans="1:16" ht="12.75" customHeight="1">
      <c r="A122" s="19">
        <v>22</v>
      </c>
      <c r="B122" s="198"/>
      <c r="C122" s="197" t="s">
        <v>4</v>
      </c>
      <c r="D122" s="19" t="s">
        <v>19</v>
      </c>
      <c r="E122" s="152">
        <v>0</v>
      </c>
      <c r="F122" s="152">
        <v>0</v>
      </c>
      <c r="G122" s="41">
        <f>E122*F122</f>
        <v>0</v>
      </c>
      <c r="H122" s="42">
        <v>0</v>
      </c>
      <c r="I122" s="41">
        <v>0</v>
      </c>
      <c r="J122" s="41">
        <v>0</v>
      </c>
      <c r="K122" s="41">
        <v>0</v>
      </c>
      <c r="L122" s="42">
        <v>0</v>
      </c>
      <c r="M122" s="41">
        <v>0</v>
      </c>
      <c r="N122" s="43">
        <v>0</v>
      </c>
      <c r="O122" s="41">
        <v>0</v>
      </c>
      <c r="P122" s="44">
        <v>0</v>
      </c>
    </row>
    <row r="123" spans="1:16" ht="12.75" customHeight="1">
      <c r="A123" s="19">
        <v>23</v>
      </c>
      <c r="B123" s="198"/>
      <c r="C123" s="198"/>
      <c r="D123" s="19" t="s">
        <v>21</v>
      </c>
      <c r="E123" s="152">
        <v>0</v>
      </c>
      <c r="F123" s="152">
        <v>0</v>
      </c>
      <c r="G123" s="41">
        <f>E123*F123</f>
        <v>0</v>
      </c>
      <c r="H123" s="42">
        <v>0</v>
      </c>
      <c r="I123" s="41">
        <v>0</v>
      </c>
      <c r="J123" s="41">
        <v>0</v>
      </c>
      <c r="K123" s="41">
        <v>0</v>
      </c>
      <c r="L123" s="42">
        <v>0</v>
      </c>
      <c r="M123" s="41">
        <v>0</v>
      </c>
      <c r="N123" s="43">
        <v>0</v>
      </c>
      <c r="O123" s="41">
        <v>0</v>
      </c>
      <c r="P123" s="44">
        <v>0</v>
      </c>
    </row>
    <row r="124" spans="1:16" ht="12.75" customHeight="1">
      <c r="A124" s="19">
        <v>24</v>
      </c>
      <c r="B124" s="198"/>
      <c r="C124" s="198"/>
      <c r="D124" s="19" t="s">
        <v>22</v>
      </c>
      <c r="E124" s="152">
        <v>0</v>
      </c>
      <c r="F124" s="152">
        <v>0</v>
      </c>
      <c r="G124" s="41">
        <f>E124*F124</f>
        <v>0</v>
      </c>
      <c r="H124" s="42">
        <v>0</v>
      </c>
      <c r="I124" s="41">
        <v>0</v>
      </c>
      <c r="J124" s="41">
        <v>0</v>
      </c>
      <c r="K124" s="41">
        <v>0</v>
      </c>
      <c r="L124" s="42">
        <v>0</v>
      </c>
      <c r="M124" s="41">
        <v>0</v>
      </c>
      <c r="N124" s="43">
        <v>0</v>
      </c>
      <c r="O124" s="41">
        <v>0</v>
      </c>
      <c r="P124" s="44">
        <v>0</v>
      </c>
    </row>
    <row r="125" spans="1:16" ht="12.75" customHeight="1">
      <c r="A125" s="19">
        <v>25</v>
      </c>
      <c r="B125" s="198"/>
      <c r="C125" s="198"/>
      <c r="D125" s="19" t="s">
        <v>64</v>
      </c>
      <c r="E125" s="152">
        <v>0</v>
      </c>
      <c r="F125" s="152">
        <v>0</v>
      </c>
      <c r="G125" s="41">
        <f>E125*F125</f>
        <v>0</v>
      </c>
      <c r="H125" s="42">
        <v>0</v>
      </c>
      <c r="I125" s="41">
        <v>0</v>
      </c>
      <c r="J125" s="41">
        <v>0</v>
      </c>
      <c r="K125" s="41">
        <v>0</v>
      </c>
      <c r="L125" s="42">
        <v>0</v>
      </c>
      <c r="M125" s="43">
        <v>0</v>
      </c>
      <c r="N125" s="43">
        <v>0</v>
      </c>
      <c r="O125" s="41">
        <v>0</v>
      </c>
      <c r="P125" s="44">
        <v>0</v>
      </c>
    </row>
    <row r="126" spans="1:16" ht="12.75" customHeight="1">
      <c r="A126" s="19">
        <v>26</v>
      </c>
      <c r="B126" s="198"/>
      <c r="C126" s="199"/>
      <c r="D126" s="18" t="s">
        <v>0</v>
      </c>
      <c r="E126" s="122">
        <f>SUM(E122:E125)</f>
        <v>0</v>
      </c>
      <c r="F126" s="122">
        <v>0</v>
      </c>
      <c r="G126" s="122">
        <f>SUM(G122:G125)</f>
        <v>0</v>
      </c>
      <c r="H126" s="124">
        <v>0</v>
      </c>
      <c r="I126" s="149">
        <f>I122+I123+I124+I125</f>
        <v>0</v>
      </c>
      <c r="J126" s="122">
        <v>0</v>
      </c>
      <c r="K126" s="149">
        <f>K122+K123+K124+K125</f>
        <v>0</v>
      </c>
      <c r="L126" s="124">
        <v>0</v>
      </c>
      <c r="M126" s="136">
        <v>0</v>
      </c>
      <c r="N126" s="136">
        <v>0</v>
      </c>
      <c r="O126" s="122">
        <v>0</v>
      </c>
      <c r="P126" s="137">
        <v>0</v>
      </c>
    </row>
    <row r="127" spans="1:16" ht="12.75" customHeight="1">
      <c r="A127" s="19">
        <v>27</v>
      </c>
      <c r="B127" s="198"/>
      <c r="C127" s="197" t="s">
        <v>24</v>
      </c>
      <c r="D127" s="19" t="s">
        <v>19</v>
      </c>
      <c r="E127" s="152">
        <v>0</v>
      </c>
      <c r="F127" s="152">
        <v>0</v>
      </c>
      <c r="G127" s="41">
        <f>E127*F127</f>
        <v>0</v>
      </c>
      <c r="H127" s="42">
        <v>0</v>
      </c>
      <c r="I127" s="41">
        <v>0</v>
      </c>
      <c r="J127" s="41">
        <v>0</v>
      </c>
      <c r="K127" s="41">
        <v>0</v>
      </c>
      <c r="L127" s="42">
        <v>0</v>
      </c>
      <c r="M127" s="43">
        <v>0</v>
      </c>
      <c r="N127" s="43">
        <v>0</v>
      </c>
      <c r="O127" s="41">
        <v>0</v>
      </c>
      <c r="P127" s="44">
        <v>0</v>
      </c>
    </row>
    <row r="128" spans="1:16" ht="12.75" customHeight="1">
      <c r="A128" s="19">
        <v>28</v>
      </c>
      <c r="B128" s="198"/>
      <c r="C128" s="198"/>
      <c r="D128" s="19" t="s">
        <v>20</v>
      </c>
      <c r="E128" s="152">
        <v>0</v>
      </c>
      <c r="F128" s="152">
        <v>0</v>
      </c>
      <c r="G128" s="41">
        <f>E128*F128</f>
        <v>0</v>
      </c>
      <c r="H128" s="42">
        <v>0</v>
      </c>
      <c r="I128" s="41">
        <v>0</v>
      </c>
      <c r="J128" s="41">
        <v>0</v>
      </c>
      <c r="K128" s="41">
        <v>0</v>
      </c>
      <c r="L128" s="42">
        <v>0</v>
      </c>
      <c r="M128" s="43">
        <v>0</v>
      </c>
      <c r="N128" s="43">
        <v>0</v>
      </c>
      <c r="O128" s="41">
        <v>0</v>
      </c>
      <c r="P128" s="44">
        <v>0</v>
      </c>
    </row>
    <row r="129" spans="1:16" ht="12.75" customHeight="1">
      <c r="A129" s="19">
        <v>29</v>
      </c>
      <c r="B129" s="198"/>
      <c r="C129" s="198"/>
      <c r="D129" s="19" t="s">
        <v>21</v>
      </c>
      <c r="E129" s="152">
        <v>0</v>
      </c>
      <c r="F129" s="152">
        <v>0</v>
      </c>
      <c r="G129" s="41">
        <f>E129*F129</f>
        <v>0</v>
      </c>
      <c r="H129" s="42">
        <v>0</v>
      </c>
      <c r="I129" s="41">
        <v>0</v>
      </c>
      <c r="J129" s="41">
        <v>0</v>
      </c>
      <c r="K129" s="41">
        <v>0</v>
      </c>
      <c r="L129" s="42">
        <v>0</v>
      </c>
      <c r="M129" s="43">
        <v>0</v>
      </c>
      <c r="N129" s="43">
        <v>0</v>
      </c>
      <c r="O129" s="41">
        <v>0</v>
      </c>
      <c r="P129" s="44">
        <v>0</v>
      </c>
    </row>
    <row r="130" spans="1:16" ht="12.75" customHeight="1">
      <c r="A130" s="19">
        <v>30</v>
      </c>
      <c r="B130" s="198"/>
      <c r="C130" s="198"/>
      <c r="D130" s="19" t="s">
        <v>22</v>
      </c>
      <c r="E130" s="152">
        <v>0</v>
      </c>
      <c r="F130" s="152">
        <v>0</v>
      </c>
      <c r="G130" s="41">
        <f>E130*F130</f>
        <v>0</v>
      </c>
      <c r="H130" s="42">
        <v>0</v>
      </c>
      <c r="I130" s="41">
        <v>0</v>
      </c>
      <c r="J130" s="41">
        <v>0</v>
      </c>
      <c r="K130" s="41">
        <v>0</v>
      </c>
      <c r="L130" s="42">
        <v>0</v>
      </c>
      <c r="M130" s="43">
        <v>0</v>
      </c>
      <c r="N130" s="43">
        <v>0</v>
      </c>
      <c r="O130" s="41">
        <v>0</v>
      </c>
      <c r="P130" s="44">
        <v>0</v>
      </c>
    </row>
    <row r="131" spans="1:16" ht="12.75" customHeight="1">
      <c r="A131" s="19">
        <v>31</v>
      </c>
      <c r="B131" s="198"/>
      <c r="C131" s="199"/>
      <c r="D131" s="18" t="s">
        <v>0</v>
      </c>
      <c r="E131" s="122">
        <f>SUM(E127:E130)</f>
        <v>0</v>
      </c>
      <c r="F131" s="122">
        <v>0</v>
      </c>
      <c r="G131" s="122">
        <f>SUM(G127:G130)</f>
        <v>0</v>
      </c>
      <c r="H131" s="124">
        <v>0</v>
      </c>
      <c r="I131" s="149">
        <f>I127+I128+I129+I130</f>
        <v>0</v>
      </c>
      <c r="J131" s="122">
        <v>0</v>
      </c>
      <c r="K131" s="149">
        <f>K127+K128+K129+K130</f>
        <v>0</v>
      </c>
      <c r="L131" s="124">
        <v>0</v>
      </c>
      <c r="M131" s="136">
        <v>0</v>
      </c>
      <c r="N131" s="136">
        <v>0</v>
      </c>
      <c r="O131" s="122">
        <v>0</v>
      </c>
      <c r="P131" s="137">
        <v>0</v>
      </c>
    </row>
    <row r="132" spans="1:16" ht="12.75" customHeight="1">
      <c r="A132" s="19">
        <v>32</v>
      </c>
      <c r="B132" s="198"/>
      <c r="C132" s="200" t="s">
        <v>25</v>
      </c>
      <c r="D132" s="200"/>
      <c r="E132" s="152">
        <v>0</v>
      </c>
      <c r="F132" s="152">
        <v>0</v>
      </c>
      <c r="G132" s="41">
        <f>E132*F132</f>
        <v>0</v>
      </c>
      <c r="H132" s="42">
        <v>0</v>
      </c>
      <c r="I132" s="41">
        <v>0</v>
      </c>
      <c r="J132" s="41">
        <v>0</v>
      </c>
      <c r="K132" s="41">
        <v>0</v>
      </c>
      <c r="L132" s="42">
        <v>0</v>
      </c>
      <c r="M132" s="43">
        <v>0</v>
      </c>
      <c r="N132" s="43">
        <v>0</v>
      </c>
      <c r="O132" s="41">
        <v>0</v>
      </c>
      <c r="P132" s="44">
        <v>0</v>
      </c>
    </row>
    <row r="133" spans="1:16" ht="12.75" customHeight="1">
      <c r="A133" s="19">
        <v>33</v>
      </c>
      <c r="B133" s="198"/>
      <c r="C133" s="201" t="s">
        <v>26</v>
      </c>
      <c r="D133" s="201"/>
      <c r="E133" s="122">
        <f>E121+E126+E131+E132</f>
        <v>0</v>
      </c>
      <c r="F133" s="122">
        <v>0</v>
      </c>
      <c r="G133" s="122">
        <f>G121+G126+G131+G132</f>
        <v>0</v>
      </c>
      <c r="H133" s="124">
        <f>E133/E137*100</f>
        <v>0</v>
      </c>
      <c r="I133" s="149">
        <f>I121+I126+I131+I132</f>
        <v>8</v>
      </c>
      <c r="J133" s="122">
        <f>K133/I133</f>
        <v>99.875</v>
      </c>
      <c r="K133" s="149">
        <f>K121+K126+K131+K132</f>
        <v>799</v>
      </c>
      <c r="L133" s="124">
        <v>0.88</v>
      </c>
      <c r="M133" s="136">
        <v>0</v>
      </c>
      <c r="N133" s="136">
        <v>0</v>
      </c>
      <c r="O133" s="122">
        <v>0</v>
      </c>
      <c r="P133" s="137">
        <v>0</v>
      </c>
    </row>
    <row r="134" spans="1:16" ht="12.75" customHeight="1">
      <c r="A134" s="19">
        <v>34</v>
      </c>
      <c r="B134" s="198"/>
      <c r="C134" s="200" t="s">
        <v>27</v>
      </c>
      <c r="D134" s="200"/>
      <c r="E134" s="152">
        <v>0</v>
      </c>
      <c r="F134" s="152">
        <v>0</v>
      </c>
      <c r="G134" s="41">
        <f>E134*F134</f>
        <v>0</v>
      </c>
      <c r="H134" s="42">
        <f>E134/E137*100</f>
        <v>0</v>
      </c>
      <c r="I134" s="41">
        <v>0</v>
      </c>
      <c r="J134" s="41">
        <v>0</v>
      </c>
      <c r="K134" s="41">
        <v>0</v>
      </c>
      <c r="L134" s="42">
        <v>0</v>
      </c>
      <c r="M134" s="43">
        <v>0</v>
      </c>
      <c r="N134" s="43">
        <v>0</v>
      </c>
      <c r="O134" s="41">
        <v>0</v>
      </c>
      <c r="P134" s="44">
        <v>0</v>
      </c>
    </row>
    <row r="135" spans="1:16" ht="12.75" customHeight="1">
      <c r="A135" s="19">
        <v>35</v>
      </c>
      <c r="B135" s="198"/>
      <c r="C135" s="200" t="s">
        <v>17</v>
      </c>
      <c r="D135" s="200"/>
      <c r="E135" s="152">
        <v>0</v>
      </c>
      <c r="F135" s="152">
        <v>0</v>
      </c>
      <c r="G135" s="41">
        <f>E135*F135</f>
        <v>0</v>
      </c>
      <c r="H135" s="42">
        <f>E135/E137*100</f>
        <v>0</v>
      </c>
      <c r="I135" s="41">
        <v>0</v>
      </c>
      <c r="J135" s="41">
        <v>0</v>
      </c>
      <c r="K135" s="41">
        <v>0</v>
      </c>
      <c r="L135" s="42">
        <v>0</v>
      </c>
      <c r="M135" s="43">
        <v>0</v>
      </c>
      <c r="N135" s="43">
        <v>0</v>
      </c>
      <c r="O135" s="41">
        <v>0</v>
      </c>
      <c r="P135" s="44">
        <v>0</v>
      </c>
    </row>
    <row r="136" spans="1:16" ht="12.75" customHeight="1">
      <c r="A136" s="19">
        <v>36</v>
      </c>
      <c r="B136" s="198"/>
      <c r="C136" s="200" t="s">
        <v>28</v>
      </c>
      <c r="D136" s="200"/>
      <c r="E136" s="152">
        <v>1610</v>
      </c>
      <c r="F136" s="152">
        <v>26</v>
      </c>
      <c r="G136" s="41">
        <f>E136*F136</f>
        <v>41860</v>
      </c>
      <c r="H136" s="42">
        <f>E136/E137*100</f>
        <v>100</v>
      </c>
      <c r="I136" s="41">
        <v>901</v>
      </c>
      <c r="J136" s="41">
        <f>K136/I136</f>
        <v>22.446170921198668</v>
      </c>
      <c r="K136" s="41">
        <v>20224</v>
      </c>
      <c r="L136" s="42">
        <v>99.12</v>
      </c>
      <c r="M136" s="43">
        <f aca="true" t="shared" si="18" ref="M136:P138">I136/E136*100</f>
        <v>55.962732919254655</v>
      </c>
      <c r="N136" s="43">
        <f t="shared" si="18"/>
        <v>86.33142661999487</v>
      </c>
      <c r="O136" s="41">
        <f t="shared" si="18"/>
        <v>48.31342570473005</v>
      </c>
      <c r="P136" s="44">
        <f t="shared" si="18"/>
        <v>99.12</v>
      </c>
    </row>
    <row r="137" spans="1:16" ht="12.75" customHeight="1">
      <c r="A137" s="19">
        <v>37</v>
      </c>
      <c r="B137" s="198"/>
      <c r="C137" s="194" t="s">
        <v>29</v>
      </c>
      <c r="D137" s="194"/>
      <c r="E137" s="64">
        <f>SUM(E133:E136)</f>
        <v>1610</v>
      </c>
      <c r="F137" s="64">
        <f>G137/E137</f>
        <v>26</v>
      </c>
      <c r="G137" s="64">
        <f>SUM(G133:G136)</f>
        <v>41860</v>
      </c>
      <c r="H137" s="66">
        <v>100</v>
      </c>
      <c r="I137" s="64">
        <f>I133+I134+I135+I136</f>
        <v>909</v>
      </c>
      <c r="J137" s="64">
        <f>K137/I137</f>
        <v>23.12761276127613</v>
      </c>
      <c r="K137" s="64">
        <f>K133+K134+K135+K136</f>
        <v>21023</v>
      </c>
      <c r="L137" s="66">
        <v>100</v>
      </c>
      <c r="M137" s="74">
        <f t="shared" si="18"/>
        <v>56.45962732919255</v>
      </c>
      <c r="N137" s="74">
        <f t="shared" si="18"/>
        <v>88.95235677413896</v>
      </c>
      <c r="O137" s="64">
        <f t="shared" si="18"/>
        <v>50.22216913521261</v>
      </c>
      <c r="P137" s="75">
        <f t="shared" si="18"/>
        <v>100</v>
      </c>
    </row>
    <row r="138" spans="1:16" ht="12.75" customHeight="1">
      <c r="A138" s="19">
        <v>38</v>
      </c>
      <c r="B138" s="198"/>
      <c r="C138" s="200" t="s">
        <v>30</v>
      </c>
      <c r="D138" s="200"/>
      <c r="E138" s="152">
        <v>5390</v>
      </c>
      <c r="F138" s="152">
        <v>26</v>
      </c>
      <c r="G138" s="41">
        <f>E138*F138</f>
        <v>140140</v>
      </c>
      <c r="H138" s="42">
        <v>100</v>
      </c>
      <c r="I138" s="41">
        <v>8922</v>
      </c>
      <c r="J138" s="41">
        <f>K138/I138</f>
        <v>25.90596278861242</v>
      </c>
      <c r="K138" s="41">
        <v>231133</v>
      </c>
      <c r="L138" s="42">
        <v>100</v>
      </c>
      <c r="M138" s="43">
        <f t="shared" si="18"/>
        <v>165.52875695732837</v>
      </c>
      <c r="N138" s="43">
        <f t="shared" si="18"/>
        <v>99.63831841774008</v>
      </c>
      <c r="O138" s="41">
        <f t="shared" si="18"/>
        <v>164.93006993006992</v>
      </c>
      <c r="P138" s="44">
        <f t="shared" si="18"/>
        <v>100</v>
      </c>
    </row>
    <row r="139" spans="1:16" ht="12.75" customHeight="1">
      <c r="A139" s="76">
        <v>39</v>
      </c>
      <c r="B139" s="57"/>
      <c r="C139" s="192" t="s">
        <v>1</v>
      </c>
      <c r="D139" s="192"/>
      <c r="E139" s="58">
        <f>E115+E137+E138</f>
        <v>25960</v>
      </c>
      <c r="F139" s="58">
        <f>G139/E139</f>
        <v>59.68039291217257</v>
      </c>
      <c r="G139" s="58">
        <f>G115+G137+G138</f>
        <v>1549303</v>
      </c>
      <c r="H139" s="60">
        <v>0</v>
      </c>
      <c r="I139" s="58">
        <f>I115+I137+I138</f>
        <v>44982</v>
      </c>
      <c r="J139" s="58">
        <f>K139/I139</f>
        <v>63.74029611844738</v>
      </c>
      <c r="K139" s="58">
        <f>K115+K137+K138</f>
        <v>2867166</v>
      </c>
      <c r="L139" s="60">
        <v>0</v>
      </c>
      <c r="M139" s="77">
        <f>I139/E139*100</f>
        <v>173.27426810477658</v>
      </c>
      <c r="N139" s="77">
        <f>J139/F139*100</f>
        <v>106.80274208691871</v>
      </c>
      <c r="O139" s="58">
        <f>K139/G139*100</f>
        <v>185.06166966694056</v>
      </c>
      <c r="P139" s="78">
        <v>0</v>
      </c>
    </row>
    <row r="140" spans="1:16" ht="12.75" customHeight="1">
      <c r="A140" s="7"/>
      <c r="B140" s="7"/>
      <c r="C140" s="7"/>
      <c r="D140" s="7"/>
      <c r="E140" s="85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6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 customHeight="1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" customHeight="1">
      <c r="A147" s="9"/>
      <c r="B147" s="9"/>
      <c r="C147" s="9"/>
      <c r="D147" s="9"/>
    </row>
    <row r="148" spans="1:4" ht="12" customHeight="1">
      <c r="A148" s="9"/>
      <c r="B148" s="9"/>
      <c r="C148" s="9"/>
      <c r="D148" s="9"/>
    </row>
    <row r="149" spans="1:4" ht="12" customHeight="1">
      <c r="A149" s="9"/>
      <c r="B149" s="9"/>
      <c r="C149" s="9"/>
      <c r="D149" s="9"/>
    </row>
    <row r="150" spans="1:4" ht="12" customHeight="1">
      <c r="A150" s="9"/>
      <c r="B150" s="9"/>
      <c r="C150" s="9"/>
      <c r="D150" s="9"/>
    </row>
    <row r="151" spans="1:4" ht="12" customHeight="1">
      <c r="A151" s="9"/>
      <c r="B151" s="9"/>
      <c r="C151" s="9"/>
      <c r="D151" s="9"/>
    </row>
    <row r="152" spans="1:4" ht="12" customHeight="1">
      <c r="A152" s="9"/>
      <c r="B152" s="9"/>
      <c r="C152" s="9"/>
      <c r="D152" s="9"/>
    </row>
    <row r="153" spans="1:4" ht="12" customHeight="1">
      <c r="A153" s="9"/>
      <c r="B153" s="9"/>
      <c r="C153" s="9"/>
      <c r="D153" s="9"/>
    </row>
    <row r="154" spans="1:4" ht="12" customHeight="1">
      <c r="A154" s="9"/>
      <c r="B154" s="9"/>
      <c r="C154" s="9"/>
      <c r="D154" s="9"/>
    </row>
    <row r="155" spans="1:4" ht="12" customHeight="1">
      <c r="A155" s="9"/>
      <c r="B155" s="9"/>
      <c r="C155" s="9"/>
      <c r="D155" s="9"/>
    </row>
    <row r="156" spans="1:4" ht="12" customHeight="1">
      <c r="A156" s="9"/>
      <c r="B156" s="9"/>
      <c r="C156" s="9"/>
      <c r="D156" s="9"/>
    </row>
    <row r="157" spans="1:4" ht="12" customHeight="1">
      <c r="A157" s="9"/>
      <c r="B157" s="9"/>
      <c r="C157" s="9"/>
      <c r="D157" s="9"/>
    </row>
    <row r="158" spans="1:4" ht="12" customHeight="1">
      <c r="A158" s="9"/>
      <c r="B158" s="9"/>
      <c r="C158" s="9"/>
      <c r="D158" s="9"/>
    </row>
    <row r="159" spans="1:4" ht="12" customHeight="1">
      <c r="A159" s="9"/>
      <c r="B159" s="9"/>
      <c r="C159" s="9"/>
      <c r="D159" s="9"/>
    </row>
    <row r="160" spans="1:4" ht="12" customHeight="1">
      <c r="A160" s="9"/>
      <c r="B160" s="9"/>
      <c r="C160" s="9"/>
      <c r="D160" s="9"/>
    </row>
    <row r="161" spans="1:4" ht="12" customHeight="1">
      <c r="A161" s="10"/>
      <c r="B161" s="10"/>
      <c r="C161" s="10"/>
      <c r="D161" s="10"/>
    </row>
    <row r="162" spans="1:4" ht="12" customHeight="1">
      <c r="A162" s="9"/>
      <c r="B162" s="9"/>
      <c r="C162" s="9"/>
      <c r="D162" s="9"/>
    </row>
    <row r="163" spans="1:4" ht="12" customHeight="1">
      <c r="A163" s="9"/>
      <c r="B163" s="9"/>
      <c r="C163" s="9"/>
      <c r="D163" s="9"/>
    </row>
    <row r="164" spans="1:4" ht="12" customHeight="1">
      <c r="A164" s="9"/>
      <c r="B164" s="9"/>
      <c r="C164" s="9"/>
      <c r="D164" s="9"/>
    </row>
    <row r="165" spans="1:4" ht="12" customHeight="1">
      <c r="A165" s="9"/>
      <c r="B165" s="9"/>
      <c r="C165" s="9"/>
      <c r="D165" s="9"/>
    </row>
    <row r="166" spans="1:4" ht="12" customHeight="1">
      <c r="A166" s="9"/>
      <c r="B166" s="9"/>
      <c r="C166" s="9"/>
      <c r="D166" s="9"/>
    </row>
    <row r="167" spans="1:4" ht="12" customHeight="1">
      <c r="A167" s="9"/>
      <c r="B167" s="9"/>
      <c r="C167" s="9"/>
      <c r="D167" s="9"/>
    </row>
    <row r="168" spans="1:4" ht="12" customHeight="1">
      <c r="A168" s="9"/>
      <c r="B168" s="9"/>
      <c r="C168" s="9"/>
      <c r="D168" s="9"/>
    </row>
    <row r="169" spans="1:4" ht="12" customHeight="1">
      <c r="A169" s="9"/>
      <c r="B169" s="9"/>
      <c r="C169" s="9"/>
      <c r="D169" s="9"/>
    </row>
    <row r="170" spans="1:4" ht="12" customHeight="1">
      <c r="A170" s="9"/>
      <c r="B170" s="9"/>
      <c r="C170" s="9"/>
      <c r="D170" s="9"/>
    </row>
    <row r="171" spans="1:4" ht="12" customHeight="1">
      <c r="A171" s="9"/>
      <c r="B171" s="9"/>
      <c r="C171" s="9"/>
      <c r="D171" s="9"/>
    </row>
    <row r="172" spans="1:4" ht="12" customHeight="1">
      <c r="A172" s="9"/>
      <c r="B172" s="9"/>
      <c r="C172" s="9"/>
      <c r="D172" s="9"/>
    </row>
    <row r="173" spans="1:4" ht="12" customHeight="1">
      <c r="A173" s="9"/>
      <c r="B173" s="9"/>
      <c r="C173" s="9"/>
      <c r="D173" s="9"/>
    </row>
    <row r="174" spans="1:4" ht="12" customHeight="1">
      <c r="A174" s="9"/>
      <c r="B174" s="9"/>
      <c r="C174" s="9"/>
      <c r="D174" s="9"/>
    </row>
    <row r="175" spans="1:4" ht="12" customHeight="1">
      <c r="A175" s="9"/>
      <c r="B175" s="9"/>
      <c r="C175" s="9"/>
      <c r="D175" s="9"/>
    </row>
    <row r="176" spans="1:4" ht="12" customHeight="1">
      <c r="A176" s="9"/>
      <c r="B176" s="9"/>
      <c r="C176" s="9"/>
      <c r="D176" s="9"/>
    </row>
    <row r="177" spans="1:4" ht="12" customHeight="1">
      <c r="A177" s="9"/>
      <c r="B177" s="9"/>
      <c r="C177" s="9"/>
      <c r="D177" s="9"/>
    </row>
    <row r="178" spans="1:4" ht="12" customHeight="1">
      <c r="A178" s="9"/>
      <c r="B178" s="9"/>
      <c r="C178" s="9"/>
      <c r="D178" s="9"/>
    </row>
    <row r="179" spans="1:4" ht="12" customHeight="1">
      <c r="A179" s="9"/>
      <c r="B179" s="9"/>
      <c r="C179" s="9"/>
      <c r="D179" s="9"/>
    </row>
    <row r="180" spans="1:4" ht="12" customHeight="1">
      <c r="A180" s="9"/>
      <c r="B180" s="9"/>
      <c r="C180" s="9"/>
      <c r="D180" s="9"/>
    </row>
    <row r="181" spans="1:4" ht="12" customHeight="1">
      <c r="A181" s="9"/>
      <c r="B181" s="9"/>
      <c r="C181" s="9"/>
      <c r="D181" s="9"/>
    </row>
    <row r="182" spans="1:4" ht="12" customHeight="1">
      <c r="A182" s="9"/>
      <c r="B182" s="9"/>
      <c r="C182" s="9"/>
      <c r="D182" s="9"/>
    </row>
    <row r="183" spans="1:4" ht="12" customHeight="1">
      <c r="A183" s="10"/>
      <c r="B183" s="10"/>
      <c r="C183" s="10"/>
      <c r="D183" s="10"/>
    </row>
    <row r="184" spans="1:4" ht="12" customHeight="1">
      <c r="A184" s="16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14"/>
      <c r="B187" s="14"/>
      <c r="C187" s="14"/>
      <c r="D187" s="14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 customHeight="1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" customHeight="1">
      <c r="A192" s="7"/>
      <c r="B192" s="7"/>
      <c r="C192" s="7"/>
      <c r="D192" s="7"/>
    </row>
    <row r="193" spans="1:4" ht="12" customHeight="1">
      <c r="A193" s="9"/>
      <c r="B193" s="9"/>
      <c r="C193" s="9"/>
      <c r="D193" s="9"/>
    </row>
    <row r="194" spans="1:4" ht="12" customHeight="1">
      <c r="A194" s="9"/>
      <c r="B194" s="9"/>
      <c r="C194" s="9"/>
      <c r="D194" s="9"/>
    </row>
    <row r="195" spans="1:4" ht="12" customHeight="1">
      <c r="A195" s="9"/>
      <c r="B195" s="9"/>
      <c r="C195" s="9"/>
      <c r="D195" s="9"/>
    </row>
    <row r="196" spans="1:4" ht="12" customHeight="1">
      <c r="A196" s="9"/>
      <c r="B196" s="9"/>
      <c r="C196" s="9"/>
      <c r="D196" s="9"/>
    </row>
    <row r="197" spans="1:4" ht="12" customHeight="1">
      <c r="A197" s="9"/>
      <c r="B197" s="9"/>
      <c r="C197" s="9"/>
      <c r="D197" s="9"/>
    </row>
    <row r="198" spans="1:4" ht="12" customHeight="1">
      <c r="A198" s="9"/>
      <c r="B198" s="9"/>
      <c r="C198" s="9"/>
      <c r="D198" s="9"/>
    </row>
    <row r="199" spans="1:4" ht="12" customHeight="1">
      <c r="A199" s="9"/>
      <c r="B199" s="9"/>
      <c r="C199" s="9"/>
      <c r="D199" s="9"/>
    </row>
    <row r="200" spans="1:4" ht="12" customHeight="1">
      <c r="A200" s="9"/>
      <c r="B200" s="9"/>
      <c r="C200" s="9"/>
      <c r="D200" s="9"/>
    </row>
    <row r="201" spans="1:4" ht="12" customHeight="1">
      <c r="A201" s="9"/>
      <c r="B201" s="9"/>
      <c r="C201" s="9"/>
      <c r="D201" s="9"/>
    </row>
    <row r="202" spans="1:4" ht="12" customHeight="1">
      <c r="A202" s="9"/>
      <c r="B202" s="9"/>
      <c r="C202" s="9"/>
      <c r="D202" s="9"/>
    </row>
    <row r="203" spans="1:4" ht="12" customHeight="1">
      <c r="A203" s="9"/>
      <c r="B203" s="9"/>
      <c r="C203" s="9"/>
      <c r="D203" s="9"/>
    </row>
    <row r="204" spans="1:4" ht="12" customHeight="1">
      <c r="A204" s="9"/>
      <c r="B204" s="9"/>
      <c r="C204" s="9"/>
      <c r="D204" s="9"/>
    </row>
    <row r="205" spans="1:4" ht="12" customHeight="1">
      <c r="A205" s="10"/>
      <c r="B205" s="10"/>
      <c r="C205" s="10"/>
      <c r="D205" s="10"/>
    </row>
    <row r="206" spans="1:4" ht="12" customHeight="1">
      <c r="A206" s="9"/>
      <c r="B206" s="9"/>
      <c r="C206" s="9"/>
      <c r="D206" s="9"/>
    </row>
    <row r="207" spans="1:4" ht="12" customHeight="1">
      <c r="A207" s="9"/>
      <c r="B207" s="9"/>
      <c r="C207" s="9"/>
      <c r="D207" s="9"/>
    </row>
    <row r="208" spans="1:4" ht="12" customHeight="1">
      <c r="A208" s="9"/>
      <c r="B208" s="9"/>
      <c r="C208" s="9"/>
      <c r="D208" s="9"/>
    </row>
    <row r="209" spans="1:4" ht="12" customHeight="1">
      <c r="A209" s="9"/>
      <c r="B209" s="9"/>
      <c r="C209" s="9"/>
      <c r="D209" s="9"/>
    </row>
    <row r="210" spans="1:4" ht="12" customHeight="1">
      <c r="A210" s="9"/>
      <c r="B210" s="9"/>
      <c r="C210" s="9"/>
      <c r="D210" s="9"/>
    </row>
    <row r="211" spans="1:4" ht="12" customHeight="1">
      <c r="A211" s="9"/>
      <c r="B211" s="9"/>
      <c r="C211" s="9"/>
      <c r="D211" s="9"/>
    </row>
    <row r="212" spans="1:4" ht="12" customHeight="1">
      <c r="A212" s="9"/>
      <c r="B212" s="9"/>
      <c r="C212" s="9"/>
      <c r="D212" s="9"/>
    </row>
    <row r="213" spans="1:4" ht="12" customHeight="1">
      <c r="A213" s="9"/>
      <c r="B213" s="9"/>
      <c r="C213" s="9"/>
      <c r="D213" s="9"/>
    </row>
    <row r="214" spans="1:4" ht="12" customHeight="1">
      <c r="A214" s="9"/>
      <c r="B214" s="9"/>
      <c r="C214" s="9"/>
      <c r="D214" s="9"/>
    </row>
    <row r="215" spans="1:4" ht="12" customHeight="1">
      <c r="A215" s="9"/>
      <c r="B215" s="9"/>
      <c r="C215" s="9"/>
      <c r="D215" s="9"/>
    </row>
    <row r="216" spans="1:4" ht="12" customHeight="1">
      <c r="A216" s="9"/>
      <c r="B216" s="9"/>
      <c r="C216" s="9"/>
      <c r="D216" s="9"/>
    </row>
    <row r="217" spans="1:4" ht="12" customHeight="1">
      <c r="A217" s="9"/>
      <c r="B217" s="9"/>
      <c r="C217" s="9"/>
      <c r="D217" s="9"/>
    </row>
    <row r="218" spans="1:4" ht="12" customHeight="1">
      <c r="A218" s="9"/>
      <c r="B218" s="9"/>
      <c r="C218" s="9"/>
      <c r="D218" s="9"/>
    </row>
    <row r="219" spans="1:4" ht="12" customHeight="1">
      <c r="A219" s="9"/>
      <c r="B219" s="9"/>
      <c r="C219" s="9"/>
      <c r="D219" s="9"/>
    </row>
    <row r="220" spans="1:4" ht="12" customHeight="1">
      <c r="A220" s="9"/>
      <c r="B220" s="9"/>
      <c r="C220" s="9"/>
      <c r="D220" s="9"/>
    </row>
    <row r="221" spans="1:4" ht="12" customHeight="1">
      <c r="A221" s="9"/>
      <c r="B221" s="9"/>
      <c r="C221" s="9"/>
      <c r="D221" s="9"/>
    </row>
    <row r="222" spans="1:4" ht="12" customHeight="1">
      <c r="A222" s="9"/>
      <c r="B222" s="9"/>
      <c r="C222" s="9"/>
      <c r="D222" s="9"/>
    </row>
    <row r="223" spans="1:4" ht="12" customHeight="1">
      <c r="A223" s="9"/>
      <c r="B223" s="9"/>
      <c r="C223" s="9"/>
      <c r="D223" s="9"/>
    </row>
    <row r="224" spans="1:4" ht="12" customHeight="1">
      <c r="A224" s="9"/>
      <c r="B224" s="9"/>
      <c r="C224" s="9"/>
      <c r="D224" s="9"/>
    </row>
    <row r="225" spans="1:4" ht="12" customHeight="1">
      <c r="A225" s="9"/>
      <c r="B225" s="9"/>
      <c r="C225" s="9"/>
      <c r="D225" s="9"/>
    </row>
    <row r="226" spans="1:4" ht="12" customHeight="1">
      <c r="A226" s="9"/>
      <c r="B226" s="9"/>
      <c r="C226" s="9"/>
      <c r="D226" s="9"/>
    </row>
    <row r="227" spans="1:4" ht="12" customHeight="1">
      <c r="A227" s="10"/>
      <c r="B227" s="10"/>
      <c r="C227" s="10"/>
      <c r="D227" s="10"/>
    </row>
    <row r="228" spans="1:4" ht="12" customHeight="1">
      <c r="A228" s="9"/>
      <c r="B228" s="9"/>
      <c r="C228" s="9"/>
      <c r="D228" s="9"/>
    </row>
    <row r="229" ht="12.75">
      <c r="P229"/>
    </row>
    <row r="230" ht="12.75">
      <c r="P230"/>
    </row>
    <row r="231" ht="12.75">
      <c r="P231"/>
    </row>
    <row r="232" ht="12.75">
      <c r="P232"/>
    </row>
    <row r="233" ht="12.75">
      <c r="P233"/>
    </row>
    <row r="234" ht="12.75">
      <c r="P234"/>
    </row>
    <row r="235" ht="12.75" customHeight="1">
      <c r="P235"/>
    </row>
    <row r="236" ht="12.75">
      <c r="P236"/>
    </row>
    <row r="237" ht="12" customHeight="1">
      <c r="P237"/>
    </row>
    <row r="238" ht="12" customHeight="1">
      <c r="P238"/>
    </row>
    <row r="239" ht="12" customHeight="1">
      <c r="P239"/>
    </row>
    <row r="240" ht="12" customHeight="1">
      <c r="P240"/>
    </row>
    <row r="241" ht="12" customHeight="1">
      <c r="P241"/>
    </row>
    <row r="242" ht="12" customHeight="1">
      <c r="P242"/>
    </row>
    <row r="243" ht="12" customHeight="1">
      <c r="P243"/>
    </row>
    <row r="244" ht="12" customHeight="1">
      <c r="P244"/>
    </row>
    <row r="245" ht="12" customHeight="1">
      <c r="P245"/>
    </row>
    <row r="246" ht="12" customHeight="1">
      <c r="P246"/>
    </row>
    <row r="247" ht="12" customHeight="1">
      <c r="P247"/>
    </row>
    <row r="248" ht="12" customHeight="1">
      <c r="P248"/>
    </row>
    <row r="249" ht="12" customHeight="1">
      <c r="P249"/>
    </row>
    <row r="250" ht="12" customHeight="1">
      <c r="P250"/>
    </row>
    <row r="251" ht="12" customHeight="1">
      <c r="P251"/>
    </row>
    <row r="252" ht="12" customHeight="1">
      <c r="P252"/>
    </row>
    <row r="253" ht="12" customHeight="1">
      <c r="P253"/>
    </row>
    <row r="254" ht="12" customHeight="1">
      <c r="P254"/>
    </row>
    <row r="255" ht="12" customHeight="1">
      <c r="P255"/>
    </row>
    <row r="256" ht="12" customHeight="1">
      <c r="P256"/>
    </row>
    <row r="257" ht="12" customHeight="1">
      <c r="P257"/>
    </row>
    <row r="258" ht="12" customHeight="1">
      <c r="P258"/>
    </row>
    <row r="259" ht="12" customHeight="1">
      <c r="P259"/>
    </row>
    <row r="260" ht="12" customHeight="1">
      <c r="P260"/>
    </row>
    <row r="261" ht="12" customHeight="1">
      <c r="P261"/>
    </row>
    <row r="262" ht="12" customHeight="1">
      <c r="P262"/>
    </row>
    <row r="263" ht="12" customHeight="1">
      <c r="P263"/>
    </row>
    <row r="264" ht="12" customHeight="1">
      <c r="P264"/>
    </row>
    <row r="265" ht="12" customHeight="1">
      <c r="P265"/>
    </row>
    <row r="266" ht="12" customHeight="1">
      <c r="P266"/>
    </row>
    <row r="267" ht="12" customHeight="1">
      <c r="P267"/>
    </row>
    <row r="268" ht="12" customHeight="1">
      <c r="P268"/>
    </row>
    <row r="269" ht="12" customHeight="1">
      <c r="P269"/>
    </row>
    <row r="270" ht="12" customHeight="1">
      <c r="P270"/>
    </row>
    <row r="271" ht="12" customHeight="1">
      <c r="P271"/>
    </row>
    <row r="272" ht="12" customHeight="1">
      <c r="P272"/>
    </row>
    <row r="273" ht="12" customHeight="1">
      <c r="P273"/>
    </row>
    <row r="274" spans="1:4" ht="12.75">
      <c r="A274" s="16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80" ht="12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</sheetData>
  <sheetProtection/>
  <mergeCells count="95">
    <mergeCell ref="F2:J2"/>
    <mergeCell ref="M52:P52"/>
    <mergeCell ref="M51:P51"/>
    <mergeCell ref="M97:P97"/>
    <mergeCell ref="F49:J49"/>
    <mergeCell ref="A50:P50"/>
    <mergeCell ref="F95:J95"/>
    <mergeCell ref="A96:P96"/>
    <mergeCell ref="B70:B91"/>
    <mergeCell ref="C70:C75"/>
    <mergeCell ref="C138:D138"/>
    <mergeCell ref="C139:D139"/>
    <mergeCell ref="B100:D100"/>
    <mergeCell ref="B101:B115"/>
    <mergeCell ref="C101:C105"/>
    <mergeCell ref="C106:C110"/>
    <mergeCell ref="C111:D111"/>
    <mergeCell ref="C137:D137"/>
    <mergeCell ref="C112:D112"/>
    <mergeCell ref="C113:D113"/>
    <mergeCell ref="M98:P98"/>
    <mergeCell ref="B116:B138"/>
    <mergeCell ref="C116:C121"/>
    <mergeCell ref="C122:C126"/>
    <mergeCell ref="C127:C131"/>
    <mergeCell ref="C132:D132"/>
    <mergeCell ref="C133:D133"/>
    <mergeCell ref="C134:D134"/>
    <mergeCell ref="C135:D135"/>
    <mergeCell ref="C136:D136"/>
    <mergeCell ref="C115:D115"/>
    <mergeCell ref="A98:A99"/>
    <mergeCell ref="B98:D99"/>
    <mergeCell ref="E98:H98"/>
    <mergeCell ref="C114:D114"/>
    <mergeCell ref="I98:L98"/>
    <mergeCell ref="B97:D97"/>
    <mergeCell ref="C92:D92"/>
    <mergeCell ref="A94:D94"/>
    <mergeCell ref="A95:D95"/>
    <mergeCell ref="C76:C80"/>
    <mergeCell ref="C81:C85"/>
    <mergeCell ref="C86:D86"/>
    <mergeCell ref="C87:D87"/>
    <mergeCell ref="C88:D88"/>
    <mergeCell ref="C89:D89"/>
    <mergeCell ref="C90:D90"/>
    <mergeCell ref="C91:D91"/>
    <mergeCell ref="B54:D54"/>
    <mergeCell ref="B55:B69"/>
    <mergeCell ref="C55:C59"/>
    <mergeCell ref="C60:C64"/>
    <mergeCell ref="C65:D65"/>
    <mergeCell ref="C66:D66"/>
    <mergeCell ref="C67:D67"/>
    <mergeCell ref="C69:D69"/>
    <mergeCell ref="C68:D68"/>
    <mergeCell ref="A52:A53"/>
    <mergeCell ref="B52:D53"/>
    <mergeCell ref="E52:H52"/>
    <mergeCell ref="I52:L52"/>
    <mergeCell ref="A48:D48"/>
    <mergeCell ref="A49:D49"/>
    <mergeCell ref="B51:D51"/>
    <mergeCell ref="C45:D45"/>
    <mergeCell ref="C46:D46"/>
    <mergeCell ref="B23:B45"/>
    <mergeCell ref="C41:D41"/>
    <mergeCell ref="C43:D43"/>
    <mergeCell ref="C44:D44"/>
    <mergeCell ref="C29:C33"/>
    <mergeCell ref="C42:D42"/>
    <mergeCell ref="C21:D21"/>
    <mergeCell ref="C18:D18"/>
    <mergeCell ref="B7:D7"/>
    <mergeCell ref="C40:D40"/>
    <mergeCell ref="C23:C28"/>
    <mergeCell ref="C34:C38"/>
    <mergeCell ref="C39:D39"/>
    <mergeCell ref="M5:P5"/>
    <mergeCell ref="N4:P4"/>
    <mergeCell ref="C20:D20"/>
    <mergeCell ref="C19:D19"/>
    <mergeCell ref="E5:H5"/>
    <mergeCell ref="I5:L5"/>
    <mergeCell ref="A1:D1"/>
    <mergeCell ref="A2:D2"/>
    <mergeCell ref="B4:D4"/>
    <mergeCell ref="C22:D22"/>
    <mergeCell ref="A3:P3"/>
    <mergeCell ref="B8:B22"/>
    <mergeCell ref="C8:C12"/>
    <mergeCell ref="C13:C17"/>
    <mergeCell ref="A5:A6"/>
    <mergeCell ref="B5:D6"/>
  </mergeCells>
  <printOptions horizontalCentered="1"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PageLayoutView="0" workbookViewId="0" topLeftCell="A97">
      <selection activeCell="F122" sqref="F12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5.7109375" style="0" customWidth="1"/>
    <col min="4" max="4" width="17.8515625" style="0" customWidth="1"/>
    <col min="5" max="5" width="9.140625" style="4" customWidth="1"/>
    <col min="6" max="6" width="8.7109375" style="20" customWidth="1"/>
    <col min="7" max="7" width="10.8515625" style="20" customWidth="1"/>
    <col min="8" max="8" width="8.140625" style="30" customWidth="1"/>
    <col min="9" max="9" width="9.140625" style="20" customWidth="1"/>
    <col min="10" max="10" width="8.7109375" style="20" customWidth="1"/>
    <col min="11" max="11" width="10.8515625" style="20" customWidth="1"/>
    <col min="12" max="12" width="8.140625" style="30" customWidth="1"/>
    <col min="13" max="16" width="5.7109375" style="23" customWidth="1"/>
  </cols>
  <sheetData>
    <row r="1" spans="1:4" ht="12.75">
      <c r="A1" s="167" t="s">
        <v>2</v>
      </c>
      <c r="B1" s="167"/>
      <c r="C1" s="167"/>
      <c r="D1" s="167"/>
    </row>
    <row r="2" spans="1:10" ht="12.75">
      <c r="A2" s="167" t="s">
        <v>48</v>
      </c>
      <c r="B2" s="167"/>
      <c r="C2" s="167"/>
      <c r="D2" s="167"/>
      <c r="F2" s="170" t="s">
        <v>38</v>
      </c>
      <c r="G2" s="170"/>
      <c r="H2" s="170"/>
      <c r="I2" s="170"/>
      <c r="J2" s="170"/>
    </row>
    <row r="3" spans="1:16" ht="12.75">
      <c r="A3" s="170" t="s">
        <v>99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2.75">
      <c r="B4" s="168" t="s">
        <v>36</v>
      </c>
      <c r="C4" s="168"/>
      <c r="D4" s="168"/>
      <c r="M4" s="24"/>
      <c r="N4" s="207" t="s">
        <v>49</v>
      </c>
      <c r="O4" s="207"/>
      <c r="P4" s="207"/>
    </row>
    <row r="5" spans="1:16" ht="12.75">
      <c r="A5" s="172" t="s">
        <v>5</v>
      </c>
      <c r="B5" s="174" t="s">
        <v>6</v>
      </c>
      <c r="C5" s="174"/>
      <c r="D5" s="175"/>
      <c r="E5" s="178" t="s">
        <v>97</v>
      </c>
      <c r="F5" s="179"/>
      <c r="G5" s="179"/>
      <c r="H5" s="180"/>
      <c r="I5" s="178" t="s">
        <v>98</v>
      </c>
      <c r="J5" s="179"/>
      <c r="K5" s="179"/>
      <c r="L5" s="180"/>
      <c r="M5" s="204" t="s">
        <v>39</v>
      </c>
      <c r="N5" s="205"/>
      <c r="O5" s="205"/>
      <c r="P5" s="206"/>
    </row>
    <row r="6" spans="1:16" ht="12.75">
      <c r="A6" s="173"/>
      <c r="B6" s="176"/>
      <c r="C6" s="176"/>
      <c r="D6" s="177"/>
      <c r="E6" s="81" t="s">
        <v>7</v>
      </c>
      <c r="F6" s="52" t="s">
        <v>8</v>
      </c>
      <c r="G6" s="52" t="s">
        <v>9</v>
      </c>
      <c r="H6" s="54" t="s">
        <v>33</v>
      </c>
      <c r="I6" s="52" t="s">
        <v>7</v>
      </c>
      <c r="J6" s="52" t="s">
        <v>8</v>
      </c>
      <c r="K6" s="52" t="s">
        <v>9</v>
      </c>
      <c r="L6" s="54" t="s">
        <v>33</v>
      </c>
      <c r="M6" s="55" t="s">
        <v>40</v>
      </c>
      <c r="N6" s="55" t="s">
        <v>42</v>
      </c>
      <c r="O6" s="55" t="s">
        <v>41</v>
      </c>
      <c r="P6" s="56" t="s">
        <v>47</v>
      </c>
    </row>
    <row r="7" spans="1:16" s="8" customFormat="1" ht="9.75" customHeight="1">
      <c r="A7" s="11">
        <v>1</v>
      </c>
      <c r="B7" s="186">
        <v>2</v>
      </c>
      <c r="C7" s="187"/>
      <c r="D7" s="188"/>
      <c r="E7" s="82">
        <v>3</v>
      </c>
      <c r="F7" s="21">
        <v>4</v>
      </c>
      <c r="G7" s="21">
        <v>5</v>
      </c>
      <c r="H7" s="26">
        <v>6</v>
      </c>
      <c r="I7" s="21">
        <v>7</v>
      </c>
      <c r="J7" s="21">
        <v>8</v>
      </c>
      <c r="K7" s="21">
        <v>9</v>
      </c>
      <c r="L7" s="26">
        <v>10</v>
      </c>
      <c r="M7" s="25">
        <v>11</v>
      </c>
      <c r="N7" s="25">
        <v>12</v>
      </c>
      <c r="O7" s="26">
        <v>13</v>
      </c>
      <c r="P7" s="27">
        <v>14</v>
      </c>
    </row>
    <row r="8" spans="1:16" ht="12" customHeight="1">
      <c r="A8" s="1">
        <v>1</v>
      </c>
      <c r="B8" s="171" t="s">
        <v>32</v>
      </c>
      <c r="C8" s="171" t="s">
        <v>10</v>
      </c>
      <c r="D8" s="1" t="s">
        <v>12</v>
      </c>
      <c r="E8" s="41">
        <f>E55+E101</f>
        <v>500</v>
      </c>
      <c r="F8" s="41">
        <f aca="true" t="shared" si="0" ref="F8:F46">G8/E8</f>
        <v>150</v>
      </c>
      <c r="G8" s="41">
        <f>G55+G101</f>
        <v>75000</v>
      </c>
      <c r="H8" s="42">
        <f>E8/E12*100</f>
        <v>18.46381093057607</v>
      </c>
      <c r="I8" s="41">
        <f>I55+I101</f>
        <v>1004</v>
      </c>
      <c r="J8" s="41">
        <f aca="true" t="shared" si="1" ref="J8:J46">K8/I8</f>
        <v>151.996015936255</v>
      </c>
      <c r="K8" s="41">
        <f>K55+K101</f>
        <v>152604</v>
      </c>
      <c r="L8" s="42">
        <f>I8/I12*100</f>
        <v>30.863818014140794</v>
      </c>
      <c r="M8" s="46">
        <f aca="true" t="shared" si="2" ref="M8:M45">I8/E8*100</f>
        <v>200.8</v>
      </c>
      <c r="N8" s="46">
        <f aca="true" t="shared" si="3" ref="N8:N45">J8/F8*100</f>
        <v>101.33067729083666</v>
      </c>
      <c r="O8" s="47">
        <f aca="true" t="shared" si="4" ref="O8:O45">K8/G8*100</f>
        <v>203.472</v>
      </c>
      <c r="P8" s="48">
        <f aca="true" t="shared" si="5" ref="P8:P45">L8/H8*100</f>
        <v>167.15843836458654</v>
      </c>
    </row>
    <row r="9" spans="1:16" ht="12" customHeight="1">
      <c r="A9" s="1">
        <v>2</v>
      </c>
      <c r="B9" s="171"/>
      <c r="C9" s="171"/>
      <c r="D9" s="1" t="s">
        <v>37</v>
      </c>
      <c r="E9" s="41">
        <f>E56+E102</f>
        <v>1140</v>
      </c>
      <c r="F9" s="41">
        <f t="shared" si="0"/>
        <v>125</v>
      </c>
      <c r="G9" s="41">
        <f>G56+G102</f>
        <v>142500</v>
      </c>
      <c r="H9" s="42">
        <f>E9/E12*100</f>
        <v>42.09748892171344</v>
      </c>
      <c r="I9" s="41">
        <f>I56+I102</f>
        <v>982</v>
      </c>
      <c r="J9" s="41">
        <f t="shared" si="1"/>
        <v>126.82484725050917</v>
      </c>
      <c r="K9" s="41">
        <f>K56+K102</f>
        <v>124542</v>
      </c>
      <c r="L9" s="42">
        <f>I9/I12*100</f>
        <v>30.18751921303412</v>
      </c>
      <c r="M9" s="46">
        <f t="shared" si="2"/>
        <v>86.14035087719299</v>
      </c>
      <c r="N9" s="46">
        <f t="shared" si="3"/>
        <v>101.45987780040733</v>
      </c>
      <c r="O9" s="47">
        <f t="shared" si="4"/>
        <v>87.3978947368421</v>
      </c>
      <c r="P9" s="48">
        <f t="shared" si="5"/>
        <v>71.70859827096174</v>
      </c>
    </row>
    <row r="10" spans="1:16" ht="12" customHeight="1">
      <c r="A10" s="1">
        <v>3</v>
      </c>
      <c r="B10" s="171"/>
      <c r="C10" s="171"/>
      <c r="D10" s="1" t="s">
        <v>13</v>
      </c>
      <c r="E10" s="41">
        <f>E57+E103</f>
        <v>469</v>
      </c>
      <c r="F10" s="41">
        <f t="shared" si="0"/>
        <v>107</v>
      </c>
      <c r="G10" s="41">
        <f>G57+G103</f>
        <v>50183</v>
      </c>
      <c r="H10" s="42">
        <f>E10/E12*100</f>
        <v>17.319054652880357</v>
      </c>
      <c r="I10" s="41">
        <f>I57+I103</f>
        <v>789</v>
      </c>
      <c r="J10" s="41">
        <f t="shared" si="1"/>
        <v>108.75411913814956</v>
      </c>
      <c r="K10" s="41">
        <f>K57+K103</f>
        <v>85807</v>
      </c>
      <c r="L10" s="42">
        <f>I10/I12*100</f>
        <v>24.254534276052876</v>
      </c>
      <c r="M10" s="46">
        <f t="shared" si="2"/>
        <v>168.23027718550108</v>
      </c>
      <c r="N10" s="46">
        <f t="shared" si="3"/>
        <v>101.63936368051361</v>
      </c>
      <c r="O10" s="47">
        <f t="shared" si="4"/>
        <v>170.98818324930753</v>
      </c>
      <c r="P10" s="48">
        <f t="shared" si="5"/>
        <v>140.04537061737992</v>
      </c>
    </row>
    <row r="11" spans="1:16" ht="12" customHeight="1">
      <c r="A11" s="1">
        <v>4</v>
      </c>
      <c r="B11" s="171"/>
      <c r="C11" s="171"/>
      <c r="D11" s="1" t="s">
        <v>14</v>
      </c>
      <c r="E11" s="41">
        <f>E58+E104</f>
        <v>599</v>
      </c>
      <c r="F11" s="41">
        <f t="shared" si="0"/>
        <v>106</v>
      </c>
      <c r="G11" s="41">
        <f>G58+G104</f>
        <v>63494</v>
      </c>
      <c r="H11" s="42">
        <f>E11/E12*100</f>
        <v>22.119645494830134</v>
      </c>
      <c r="I11" s="41">
        <f>I58+I104</f>
        <v>478</v>
      </c>
      <c r="J11" s="41">
        <f t="shared" si="1"/>
        <v>93.59832635983264</v>
      </c>
      <c r="K11" s="41">
        <f>K58+K104</f>
        <v>44740</v>
      </c>
      <c r="L11" s="42">
        <f>I11/I12*100</f>
        <v>14.69412849677221</v>
      </c>
      <c r="M11" s="46">
        <f t="shared" si="2"/>
        <v>79.79966611018364</v>
      </c>
      <c r="N11" s="46">
        <f t="shared" si="3"/>
        <v>88.30030788663457</v>
      </c>
      <c r="O11" s="47">
        <f t="shared" si="4"/>
        <v>70.46335086779854</v>
      </c>
      <c r="P11" s="48">
        <f t="shared" si="5"/>
        <v>66.43021697706034</v>
      </c>
    </row>
    <row r="12" spans="1:16" ht="12" customHeight="1">
      <c r="A12" s="1">
        <v>5</v>
      </c>
      <c r="B12" s="171"/>
      <c r="C12" s="171"/>
      <c r="D12" s="3" t="s">
        <v>0</v>
      </c>
      <c r="E12" s="122">
        <f>SUM(E8:E11)</f>
        <v>2708</v>
      </c>
      <c r="F12" s="122">
        <f t="shared" si="0"/>
        <v>122.29579025110783</v>
      </c>
      <c r="G12" s="122">
        <f>SUM(G8:G11)</f>
        <v>331177</v>
      </c>
      <c r="H12" s="124">
        <v>100</v>
      </c>
      <c r="I12" s="122">
        <f>SUM(I8:I11)</f>
        <v>3253</v>
      </c>
      <c r="J12" s="122">
        <f t="shared" si="1"/>
        <v>125.3283123270827</v>
      </c>
      <c r="K12" s="122">
        <f>SUM(K8:K11)</f>
        <v>407693</v>
      </c>
      <c r="L12" s="124">
        <v>100</v>
      </c>
      <c r="M12" s="125">
        <f t="shared" si="2"/>
        <v>120.12555391432791</v>
      </c>
      <c r="N12" s="126">
        <f t="shared" si="3"/>
        <v>102.4796618671405</v>
      </c>
      <c r="O12" s="125">
        <f t="shared" si="4"/>
        <v>123.10426146743283</v>
      </c>
      <c r="P12" s="127">
        <f t="shared" si="5"/>
        <v>100</v>
      </c>
    </row>
    <row r="13" spans="1:16" ht="12" customHeight="1">
      <c r="A13" s="1">
        <v>6</v>
      </c>
      <c r="B13" s="171"/>
      <c r="C13" s="171" t="s">
        <v>11</v>
      </c>
      <c r="D13" s="1" t="s">
        <v>12</v>
      </c>
      <c r="E13" s="41">
        <f>E60+E106</f>
        <v>724</v>
      </c>
      <c r="F13" s="41">
        <f t="shared" si="0"/>
        <v>150</v>
      </c>
      <c r="G13" s="41">
        <f>G60+G106</f>
        <v>108600</v>
      </c>
      <c r="H13" s="42">
        <f>E13/E17*100</f>
        <v>23.35483870967742</v>
      </c>
      <c r="I13" s="41">
        <f>I60+I106</f>
        <v>464</v>
      </c>
      <c r="J13" s="41">
        <f t="shared" si="1"/>
        <v>145.6831896551724</v>
      </c>
      <c r="K13" s="41">
        <f>K60+K106</f>
        <v>67597</v>
      </c>
      <c r="L13" s="42">
        <f>I13/I17*100</f>
        <v>27.24603640634175</v>
      </c>
      <c r="M13" s="47">
        <f t="shared" si="2"/>
        <v>64.08839779005525</v>
      </c>
      <c r="N13" s="46">
        <f t="shared" si="3"/>
        <v>97.12212643678161</v>
      </c>
      <c r="O13" s="47">
        <f t="shared" si="4"/>
        <v>62.24401473296501</v>
      </c>
      <c r="P13" s="48">
        <f t="shared" si="5"/>
        <v>116.6612056072644</v>
      </c>
    </row>
    <row r="14" spans="1:16" ht="12" customHeight="1">
      <c r="A14" s="1">
        <v>7</v>
      </c>
      <c r="B14" s="171"/>
      <c r="C14" s="171"/>
      <c r="D14" s="1" t="s">
        <v>37</v>
      </c>
      <c r="E14" s="41">
        <f>E61+E107</f>
        <v>1317</v>
      </c>
      <c r="F14" s="41">
        <f t="shared" si="0"/>
        <v>125</v>
      </c>
      <c r="G14" s="41">
        <f>G61+G107</f>
        <v>164625</v>
      </c>
      <c r="H14" s="42">
        <f>E14/E17*100</f>
        <v>42.483870967741936</v>
      </c>
      <c r="I14" s="41">
        <f>I61+I107</f>
        <v>456</v>
      </c>
      <c r="J14" s="41">
        <f t="shared" si="1"/>
        <v>121.26535087719299</v>
      </c>
      <c r="K14" s="41">
        <f>K61+K107</f>
        <v>55297</v>
      </c>
      <c r="L14" s="42">
        <f>I14/I17*100</f>
        <v>26.776277157956546</v>
      </c>
      <c r="M14" s="47">
        <f t="shared" si="2"/>
        <v>34.62414578587699</v>
      </c>
      <c r="N14" s="46">
        <f t="shared" si="3"/>
        <v>97.01228070175439</v>
      </c>
      <c r="O14" s="47">
        <f t="shared" si="4"/>
        <v>33.589673500379654</v>
      </c>
      <c r="P14" s="48">
        <f t="shared" si="5"/>
        <v>63.02692421386886</v>
      </c>
    </row>
    <row r="15" spans="1:16" ht="12" customHeight="1">
      <c r="A15" s="1">
        <v>8</v>
      </c>
      <c r="B15" s="171"/>
      <c r="C15" s="171"/>
      <c r="D15" s="1" t="s">
        <v>13</v>
      </c>
      <c r="E15" s="41">
        <f>E62+E108</f>
        <v>601</v>
      </c>
      <c r="F15" s="41">
        <f t="shared" si="0"/>
        <v>107</v>
      </c>
      <c r="G15" s="41">
        <f>G62+G108</f>
        <v>64307</v>
      </c>
      <c r="H15" s="42">
        <f>E15/E17*100</f>
        <v>19.387096774193548</v>
      </c>
      <c r="I15" s="41">
        <f>I62+I108</f>
        <v>505</v>
      </c>
      <c r="J15" s="41">
        <f t="shared" si="1"/>
        <v>101.7089108910891</v>
      </c>
      <c r="K15" s="41">
        <f>K62+K108</f>
        <v>51363</v>
      </c>
      <c r="L15" s="42">
        <f>I15/I17*100</f>
        <v>29.653552554315915</v>
      </c>
      <c r="M15" s="47">
        <f t="shared" si="2"/>
        <v>84.02662229617304</v>
      </c>
      <c r="N15" s="46">
        <f t="shared" si="3"/>
        <v>95.05505690755992</v>
      </c>
      <c r="O15" s="47">
        <f t="shared" si="4"/>
        <v>79.87155364112772</v>
      </c>
      <c r="P15" s="48">
        <f t="shared" si="5"/>
        <v>152.95509637001555</v>
      </c>
    </row>
    <row r="16" spans="1:16" ht="12" customHeight="1">
      <c r="A16" s="1">
        <v>9</v>
      </c>
      <c r="B16" s="171"/>
      <c r="C16" s="171"/>
      <c r="D16" s="1" t="s">
        <v>14</v>
      </c>
      <c r="E16" s="41">
        <f>E63+E109</f>
        <v>458</v>
      </c>
      <c r="F16" s="41">
        <f t="shared" si="0"/>
        <v>106</v>
      </c>
      <c r="G16" s="41">
        <f>G63+G109</f>
        <v>48548</v>
      </c>
      <c r="H16" s="42">
        <f>E16/E17*100</f>
        <v>14.774193548387096</v>
      </c>
      <c r="I16" s="41">
        <f>I63+I109</f>
        <v>278</v>
      </c>
      <c r="J16" s="41">
        <f t="shared" si="1"/>
        <v>91.41007194244604</v>
      </c>
      <c r="K16" s="41">
        <f>K63+K109</f>
        <v>25412</v>
      </c>
      <c r="L16" s="42">
        <f>I16/I17*100</f>
        <v>16.32413388138579</v>
      </c>
      <c r="M16" s="47">
        <f t="shared" si="2"/>
        <v>60.698689956331876</v>
      </c>
      <c r="N16" s="46">
        <f t="shared" si="3"/>
        <v>86.23591692683588</v>
      </c>
      <c r="O16" s="47">
        <f t="shared" si="4"/>
        <v>52.344071846420036</v>
      </c>
      <c r="P16" s="48">
        <f t="shared" si="5"/>
        <v>110.49086251593003</v>
      </c>
    </row>
    <row r="17" spans="1:16" ht="12" customHeight="1">
      <c r="A17" s="1">
        <v>10</v>
      </c>
      <c r="B17" s="171"/>
      <c r="C17" s="171"/>
      <c r="D17" s="3" t="s">
        <v>0</v>
      </c>
      <c r="E17" s="122">
        <f>SUM(E13:E16)</f>
        <v>3100</v>
      </c>
      <c r="F17" s="122">
        <f t="shared" si="0"/>
        <v>124.54193548387097</v>
      </c>
      <c r="G17" s="122">
        <f>SUM(G13:G16)</f>
        <v>386080</v>
      </c>
      <c r="H17" s="124">
        <v>100</v>
      </c>
      <c r="I17" s="122">
        <f>SUM(I13:I16)</f>
        <v>1703</v>
      </c>
      <c r="J17" s="122">
        <f t="shared" si="1"/>
        <v>117.24544920728127</v>
      </c>
      <c r="K17" s="122">
        <f>SUM(K13:K16)</f>
        <v>199669</v>
      </c>
      <c r="L17" s="124">
        <v>100</v>
      </c>
      <c r="M17" s="125">
        <f t="shared" si="2"/>
        <v>54.93548387096774</v>
      </c>
      <c r="N17" s="126">
        <f t="shared" si="3"/>
        <v>94.14134183137483</v>
      </c>
      <c r="O17" s="125">
        <f t="shared" si="4"/>
        <v>51.717001657687526</v>
      </c>
      <c r="P17" s="127">
        <f t="shared" si="5"/>
        <v>100</v>
      </c>
    </row>
    <row r="18" spans="1:16" ht="12" customHeight="1">
      <c r="A18" s="1">
        <v>11</v>
      </c>
      <c r="B18" s="171"/>
      <c r="C18" s="185" t="s">
        <v>15</v>
      </c>
      <c r="D18" s="185"/>
      <c r="E18" s="122">
        <f>E12+E17</f>
        <v>5808</v>
      </c>
      <c r="F18" s="122">
        <f t="shared" si="0"/>
        <v>123.49466253443526</v>
      </c>
      <c r="G18" s="122">
        <f>G12+G17</f>
        <v>717257</v>
      </c>
      <c r="H18" s="124">
        <f>E18/E22*100</f>
        <v>50.203129051776294</v>
      </c>
      <c r="I18" s="122">
        <f>I12+I17</f>
        <v>4956</v>
      </c>
      <c r="J18" s="122">
        <f t="shared" si="1"/>
        <v>122.55084745762711</v>
      </c>
      <c r="K18" s="122">
        <f>K12+K17</f>
        <v>607362</v>
      </c>
      <c r="L18" s="124">
        <f>I18/I22*100</f>
        <v>45.334796926454445</v>
      </c>
      <c r="M18" s="125">
        <f t="shared" si="2"/>
        <v>85.3305785123967</v>
      </c>
      <c r="N18" s="126">
        <f t="shared" si="3"/>
        <v>99.23574423587337</v>
      </c>
      <c r="O18" s="125">
        <f t="shared" si="4"/>
        <v>84.67843464755312</v>
      </c>
      <c r="P18" s="127">
        <f t="shared" si="5"/>
        <v>90.30273168769827</v>
      </c>
    </row>
    <row r="19" spans="1:16" ht="12" customHeight="1">
      <c r="A19" s="1">
        <v>12</v>
      </c>
      <c r="B19" s="171"/>
      <c r="C19" s="182" t="s">
        <v>16</v>
      </c>
      <c r="D19" s="182"/>
      <c r="E19" s="41">
        <f>E66+E112</f>
        <v>1675</v>
      </c>
      <c r="F19" s="41">
        <f t="shared" si="0"/>
        <v>59.5755223880597</v>
      </c>
      <c r="G19" s="41">
        <f>G66+G112</f>
        <v>99789</v>
      </c>
      <c r="H19" s="42">
        <f>E19/E22*100</f>
        <v>14.478347307459591</v>
      </c>
      <c r="I19" s="41">
        <f>I66+I112</f>
        <v>1991</v>
      </c>
      <c r="J19" s="41">
        <f t="shared" si="1"/>
        <v>59.266197890507286</v>
      </c>
      <c r="K19" s="41">
        <f>K66+K112</f>
        <v>117999</v>
      </c>
      <c r="L19" s="42">
        <f>I19/I22*100</f>
        <v>18.212586900841565</v>
      </c>
      <c r="M19" s="47">
        <f t="shared" si="2"/>
        <v>118.86567164179105</v>
      </c>
      <c r="N19" s="46">
        <f t="shared" si="3"/>
        <v>99.48078592490124</v>
      </c>
      <c r="O19" s="47">
        <f t="shared" si="4"/>
        <v>118.24850434416618</v>
      </c>
      <c r="P19" s="48">
        <f t="shared" si="5"/>
        <v>125.79189125721555</v>
      </c>
    </row>
    <row r="20" spans="1:16" ht="12" customHeight="1">
      <c r="A20" s="1">
        <v>13</v>
      </c>
      <c r="B20" s="171"/>
      <c r="C20" s="182" t="s">
        <v>17</v>
      </c>
      <c r="D20" s="182"/>
      <c r="E20" s="41">
        <f>E67+E113</f>
        <v>4086</v>
      </c>
      <c r="F20" s="41">
        <f t="shared" si="0"/>
        <v>30.90308370044053</v>
      </c>
      <c r="G20" s="41">
        <f>G67+G113</f>
        <v>126270</v>
      </c>
      <c r="H20" s="42">
        <f>E20/E22*100</f>
        <v>35.31852364076411</v>
      </c>
      <c r="I20" s="41">
        <f>I67+I113</f>
        <v>3985</v>
      </c>
      <c r="J20" s="41">
        <f t="shared" si="1"/>
        <v>42.725721455457965</v>
      </c>
      <c r="K20" s="41">
        <f>K67+K113</f>
        <v>170262</v>
      </c>
      <c r="L20" s="42">
        <f>I20/I22*100</f>
        <v>36.45261617270399</v>
      </c>
      <c r="M20" s="47">
        <f t="shared" si="2"/>
        <v>97.52814488497307</v>
      </c>
      <c r="N20" s="46">
        <f t="shared" si="3"/>
        <v>138.2571456933565</v>
      </c>
      <c r="O20" s="47">
        <f t="shared" si="4"/>
        <v>134.83962936564504</v>
      </c>
      <c r="P20" s="48">
        <f t="shared" si="5"/>
        <v>103.21104172834372</v>
      </c>
    </row>
    <row r="21" spans="1:16" ht="12" customHeight="1">
      <c r="A21" s="1">
        <v>14</v>
      </c>
      <c r="B21" s="171"/>
      <c r="C21" s="208" t="s">
        <v>63</v>
      </c>
      <c r="D21" s="209"/>
      <c r="E21" s="41">
        <f>E68+E114</f>
        <v>0</v>
      </c>
      <c r="F21" s="41">
        <v>0</v>
      </c>
      <c r="G21" s="41">
        <f>G68+G114</f>
        <v>0</v>
      </c>
      <c r="H21" s="42">
        <f>E21/E22*100</f>
        <v>0</v>
      </c>
      <c r="I21" s="41">
        <f>I68+I114</f>
        <v>0</v>
      </c>
      <c r="J21" s="41">
        <v>0</v>
      </c>
      <c r="K21" s="41">
        <f>K68+K114</f>
        <v>0</v>
      </c>
      <c r="L21" s="42">
        <f>I21/I22*100</f>
        <v>0</v>
      </c>
      <c r="M21" s="47">
        <v>0</v>
      </c>
      <c r="N21" s="46">
        <v>0</v>
      </c>
      <c r="O21" s="47">
        <v>0</v>
      </c>
      <c r="P21" s="48">
        <v>0</v>
      </c>
    </row>
    <row r="22" spans="1:16" ht="12" customHeight="1">
      <c r="A22" s="1">
        <v>15</v>
      </c>
      <c r="B22" s="171"/>
      <c r="C22" s="169" t="s">
        <v>18</v>
      </c>
      <c r="D22" s="169"/>
      <c r="E22" s="64">
        <f>SUM(E18:E21)</f>
        <v>11569</v>
      </c>
      <c r="F22" s="64">
        <f t="shared" si="0"/>
        <v>81.53824876826</v>
      </c>
      <c r="G22" s="64">
        <f>SUM(G18:G21)</f>
        <v>943316</v>
      </c>
      <c r="H22" s="66">
        <v>100</v>
      </c>
      <c r="I22" s="64">
        <f>SUM(I18:I21)</f>
        <v>10932</v>
      </c>
      <c r="J22" s="64">
        <f t="shared" si="1"/>
        <v>81.92672886937432</v>
      </c>
      <c r="K22" s="64">
        <f>SUM(K18:K21)</f>
        <v>895623</v>
      </c>
      <c r="L22" s="66">
        <v>100</v>
      </c>
      <c r="M22" s="67">
        <f t="shared" si="2"/>
        <v>94.49390612844671</v>
      </c>
      <c r="N22" s="68">
        <f t="shared" si="3"/>
        <v>100.47643910309922</v>
      </c>
      <c r="O22" s="67">
        <f t="shared" si="4"/>
        <v>94.9441120472885</v>
      </c>
      <c r="P22" s="69">
        <f t="shared" si="5"/>
        <v>100</v>
      </c>
    </row>
    <row r="23" spans="1:16" ht="12" customHeight="1">
      <c r="A23" s="1">
        <v>16</v>
      </c>
      <c r="B23" s="189" t="s">
        <v>31</v>
      </c>
      <c r="C23" s="189" t="s">
        <v>3</v>
      </c>
      <c r="D23" s="1" t="s">
        <v>19</v>
      </c>
      <c r="E23" s="41">
        <f>E70+E116</f>
        <v>222</v>
      </c>
      <c r="F23" s="41">
        <f t="shared" si="0"/>
        <v>260</v>
      </c>
      <c r="G23" s="41">
        <f>G70+G116</f>
        <v>57720</v>
      </c>
      <c r="H23" s="42">
        <f>E23/E28*100</f>
        <v>1.616897305171158</v>
      </c>
      <c r="I23" s="41">
        <f>I70+I116</f>
        <v>207</v>
      </c>
      <c r="J23" s="41">
        <f t="shared" si="1"/>
        <v>289.78743961352654</v>
      </c>
      <c r="K23" s="41">
        <f>K70+K116</f>
        <v>59986</v>
      </c>
      <c r="L23" s="42">
        <f>I23/I28*100</f>
        <v>1.4635180995475112</v>
      </c>
      <c r="M23" s="47">
        <f t="shared" si="2"/>
        <v>93.24324324324324</v>
      </c>
      <c r="N23" s="46">
        <f t="shared" si="3"/>
        <v>111.45670754366405</v>
      </c>
      <c r="O23" s="47">
        <f t="shared" si="4"/>
        <v>103.92584892584892</v>
      </c>
      <c r="P23" s="48">
        <f t="shared" si="5"/>
        <v>90.51397976030329</v>
      </c>
    </row>
    <row r="24" spans="1:16" ht="12" customHeight="1">
      <c r="A24" s="1">
        <v>17</v>
      </c>
      <c r="B24" s="190"/>
      <c r="C24" s="190"/>
      <c r="D24" s="1" t="s">
        <v>20</v>
      </c>
      <c r="E24" s="41">
        <f>E71+E117</f>
        <v>236</v>
      </c>
      <c r="F24" s="41">
        <f t="shared" si="0"/>
        <v>230</v>
      </c>
      <c r="G24" s="41">
        <f>G71+G117</f>
        <v>54280</v>
      </c>
      <c r="H24" s="42">
        <f>E24/E28*100</f>
        <v>1.7188638018936637</v>
      </c>
      <c r="I24" s="41">
        <f>I71+I117</f>
        <v>96</v>
      </c>
      <c r="J24" s="41">
        <f t="shared" si="1"/>
        <v>232.73958333333334</v>
      </c>
      <c r="K24" s="41">
        <f>K71+K117</f>
        <v>22343</v>
      </c>
      <c r="L24" s="42">
        <f>I24/I28*100</f>
        <v>0.6787330316742082</v>
      </c>
      <c r="M24" s="47">
        <f t="shared" si="2"/>
        <v>40.67796610169492</v>
      </c>
      <c r="N24" s="46">
        <f t="shared" si="3"/>
        <v>101.1911231884058</v>
      </c>
      <c r="O24" s="47">
        <f t="shared" si="4"/>
        <v>41.16249078850405</v>
      </c>
      <c r="P24" s="48">
        <f t="shared" si="5"/>
        <v>39.4873073088427</v>
      </c>
    </row>
    <row r="25" spans="1:16" ht="12" customHeight="1">
      <c r="A25" s="1">
        <v>18</v>
      </c>
      <c r="B25" s="190"/>
      <c r="C25" s="190"/>
      <c r="D25" s="1" t="s">
        <v>21</v>
      </c>
      <c r="E25" s="41">
        <f>E72+E118</f>
        <v>2683</v>
      </c>
      <c r="F25" s="41">
        <f t="shared" si="0"/>
        <v>125</v>
      </c>
      <c r="G25" s="41">
        <f>G72+G118</f>
        <v>335375</v>
      </c>
      <c r="H25" s="42">
        <f>E25/E28*100</f>
        <v>19.541150764748725</v>
      </c>
      <c r="I25" s="41">
        <f>I72+I118</f>
        <v>5248</v>
      </c>
      <c r="J25" s="41">
        <f t="shared" si="1"/>
        <v>128.22599085365854</v>
      </c>
      <c r="K25" s="41">
        <f>K72+K118</f>
        <v>672930</v>
      </c>
      <c r="L25" s="42">
        <f>I25/I28*100</f>
        <v>37.10407239819005</v>
      </c>
      <c r="M25" s="47">
        <f t="shared" si="2"/>
        <v>195.60193812896011</v>
      </c>
      <c r="N25" s="46">
        <f t="shared" si="3"/>
        <v>102.58079268292684</v>
      </c>
      <c r="O25" s="47">
        <f t="shared" si="4"/>
        <v>200.6500186358554</v>
      </c>
      <c r="P25" s="48">
        <f t="shared" si="5"/>
        <v>189.87659859379403</v>
      </c>
    </row>
    <row r="26" spans="1:16" ht="12" customHeight="1">
      <c r="A26" s="1">
        <v>19</v>
      </c>
      <c r="B26" s="190"/>
      <c r="C26" s="190"/>
      <c r="D26" s="1" t="s">
        <v>22</v>
      </c>
      <c r="E26" s="41">
        <f>E73+E119</f>
        <v>4305</v>
      </c>
      <c r="F26" s="41">
        <f t="shared" si="0"/>
        <v>105</v>
      </c>
      <c r="G26" s="41">
        <f>G73+G119</f>
        <v>452025</v>
      </c>
      <c r="H26" s="42">
        <f>E26/E28*100</f>
        <v>31.35469774217043</v>
      </c>
      <c r="I26" s="41">
        <f>I73+I119</f>
        <v>4582</v>
      </c>
      <c r="J26" s="41">
        <f t="shared" si="1"/>
        <v>107.74487123526845</v>
      </c>
      <c r="K26" s="41">
        <f>K73+K119</f>
        <v>493687</v>
      </c>
      <c r="L26" s="42">
        <f>I26/I28*100</f>
        <v>32.39536199095023</v>
      </c>
      <c r="M26" s="47">
        <f t="shared" si="2"/>
        <v>106.43437862950059</v>
      </c>
      <c r="N26" s="46">
        <f t="shared" si="3"/>
        <v>102.61416308120805</v>
      </c>
      <c r="O26" s="47">
        <f t="shared" si="4"/>
        <v>109.21674686134617</v>
      </c>
      <c r="P26" s="48">
        <f t="shared" si="5"/>
        <v>103.31900583873326</v>
      </c>
    </row>
    <row r="27" spans="1:16" ht="12" customHeight="1">
      <c r="A27" s="1">
        <v>20</v>
      </c>
      <c r="B27" s="190"/>
      <c r="C27" s="190"/>
      <c r="D27" s="1" t="s">
        <v>23</v>
      </c>
      <c r="E27" s="41">
        <f>E74+E120</f>
        <v>6284</v>
      </c>
      <c r="F27" s="41">
        <f t="shared" si="0"/>
        <v>79.89306174411203</v>
      </c>
      <c r="G27" s="41">
        <f>G74+G120</f>
        <v>502048</v>
      </c>
      <c r="H27" s="42">
        <f>E27/E28*100</f>
        <v>45.76839038601602</v>
      </c>
      <c r="I27" s="41">
        <f>I74+I120</f>
        <v>4011</v>
      </c>
      <c r="J27" s="41">
        <f t="shared" si="1"/>
        <v>82.67963101470954</v>
      </c>
      <c r="K27" s="41">
        <f>K74+K120</f>
        <v>331628</v>
      </c>
      <c r="L27" s="42">
        <f>I27/I28*100</f>
        <v>28.358314479638008</v>
      </c>
      <c r="M27" s="47">
        <f t="shared" si="2"/>
        <v>63.82877148313176</v>
      </c>
      <c r="N27" s="46">
        <f t="shared" si="3"/>
        <v>103.48787392767917</v>
      </c>
      <c r="O27" s="47">
        <f t="shared" si="4"/>
        <v>66.05503856204984</v>
      </c>
      <c r="P27" s="48">
        <f t="shared" si="5"/>
        <v>61.96048023638285</v>
      </c>
    </row>
    <row r="28" spans="1:16" ht="12" customHeight="1">
      <c r="A28" s="1">
        <v>21</v>
      </c>
      <c r="B28" s="190"/>
      <c r="C28" s="191"/>
      <c r="D28" s="3" t="s">
        <v>0</v>
      </c>
      <c r="E28" s="122">
        <f>SUM(E23:E27)</f>
        <v>13730</v>
      </c>
      <c r="F28" s="122">
        <f t="shared" si="0"/>
        <v>102.07195921340131</v>
      </c>
      <c r="G28" s="122">
        <f>SUM(G23:G27)</f>
        <v>1401448</v>
      </c>
      <c r="H28" s="124">
        <v>100</v>
      </c>
      <c r="I28" s="122">
        <f>SUM(I23:I27)</f>
        <v>14144</v>
      </c>
      <c r="J28" s="122">
        <f t="shared" si="1"/>
        <v>111.74872737556561</v>
      </c>
      <c r="K28" s="122">
        <f>SUM(K23:K27)</f>
        <v>1580574</v>
      </c>
      <c r="L28" s="124">
        <v>100</v>
      </c>
      <c r="M28" s="125">
        <f t="shared" si="2"/>
        <v>103.0152949745084</v>
      </c>
      <c r="N28" s="126">
        <f t="shared" si="3"/>
        <v>109.48033939657525</v>
      </c>
      <c r="O28" s="125">
        <f t="shared" si="4"/>
        <v>112.78149456847488</v>
      </c>
      <c r="P28" s="127">
        <f t="shared" si="5"/>
        <v>100</v>
      </c>
    </row>
    <row r="29" spans="1:16" ht="12" customHeight="1">
      <c r="A29" s="1">
        <v>22</v>
      </c>
      <c r="B29" s="190"/>
      <c r="C29" s="189" t="s">
        <v>4</v>
      </c>
      <c r="D29" s="1" t="s">
        <v>19</v>
      </c>
      <c r="E29" s="41">
        <f>E76+E122</f>
        <v>0</v>
      </c>
      <c r="F29" s="41">
        <v>0</v>
      </c>
      <c r="G29" s="41">
        <f>G76+G122</f>
        <v>0</v>
      </c>
      <c r="H29" s="42">
        <f>E29/E33*100</f>
        <v>0</v>
      </c>
      <c r="I29" s="41">
        <f>I76+I122</f>
        <v>0</v>
      </c>
      <c r="J29" s="122">
        <v>0</v>
      </c>
      <c r="K29" s="41">
        <f>K76+K122</f>
        <v>0</v>
      </c>
      <c r="L29" s="42">
        <f>I29/I33*100</f>
        <v>0</v>
      </c>
      <c r="M29" s="47">
        <v>0</v>
      </c>
      <c r="N29" s="46">
        <v>0</v>
      </c>
      <c r="O29" s="47">
        <v>0</v>
      </c>
      <c r="P29" s="48">
        <v>0</v>
      </c>
    </row>
    <row r="30" spans="1:16" ht="12" customHeight="1">
      <c r="A30" s="1">
        <v>23</v>
      </c>
      <c r="B30" s="190"/>
      <c r="C30" s="190"/>
      <c r="D30" s="1" t="s">
        <v>21</v>
      </c>
      <c r="E30" s="41">
        <f>E77+E123</f>
        <v>189</v>
      </c>
      <c r="F30" s="41">
        <f t="shared" si="0"/>
        <v>202.22222222222223</v>
      </c>
      <c r="G30" s="41">
        <f>G77+G123</f>
        <v>38220</v>
      </c>
      <c r="H30" s="42">
        <f>E30/E33*100</f>
        <v>13.665943600867678</v>
      </c>
      <c r="I30" s="41">
        <f>I77+I123</f>
        <v>164</v>
      </c>
      <c r="J30" s="41">
        <f t="shared" si="1"/>
        <v>385.7012195121951</v>
      </c>
      <c r="K30" s="41">
        <f>K77+K123</f>
        <v>63255</v>
      </c>
      <c r="L30" s="42">
        <f>I30/I33*100</f>
        <v>18.74285714285714</v>
      </c>
      <c r="M30" s="47">
        <f t="shared" si="2"/>
        <v>86.77248677248677</v>
      </c>
      <c r="N30" s="46">
        <f t="shared" si="3"/>
        <v>190.73137228625032</v>
      </c>
      <c r="O30" s="47">
        <f t="shared" si="4"/>
        <v>165.50235478806908</v>
      </c>
      <c r="P30" s="48">
        <f t="shared" si="5"/>
        <v>137.15011337868478</v>
      </c>
    </row>
    <row r="31" spans="1:16" ht="12" customHeight="1">
      <c r="A31" s="1">
        <v>24</v>
      </c>
      <c r="B31" s="190"/>
      <c r="C31" s="190"/>
      <c r="D31" s="1" t="s">
        <v>22</v>
      </c>
      <c r="E31" s="41">
        <f>E78+E124</f>
        <v>469</v>
      </c>
      <c r="F31" s="41">
        <f t="shared" si="0"/>
        <v>169</v>
      </c>
      <c r="G31" s="41">
        <f>G78+G124</f>
        <v>79261</v>
      </c>
      <c r="H31" s="42">
        <f>E31/E33*100</f>
        <v>33.911785972523504</v>
      </c>
      <c r="I31" s="41">
        <f>I78+I124</f>
        <v>334</v>
      </c>
      <c r="J31" s="41">
        <f t="shared" si="1"/>
        <v>281.1317365269461</v>
      </c>
      <c r="K31" s="41">
        <f>K78+K124</f>
        <v>93898</v>
      </c>
      <c r="L31" s="42">
        <f>I31/I33*100</f>
        <v>38.17142857142857</v>
      </c>
      <c r="M31" s="47">
        <f t="shared" si="2"/>
        <v>71.21535181236673</v>
      </c>
      <c r="N31" s="46">
        <f t="shared" si="3"/>
        <v>166.35013995677284</v>
      </c>
      <c r="O31" s="47">
        <f t="shared" si="4"/>
        <v>118.46683741058024</v>
      </c>
      <c r="P31" s="48">
        <f t="shared" si="5"/>
        <v>112.56095035028935</v>
      </c>
    </row>
    <row r="32" spans="1:16" ht="12" customHeight="1">
      <c r="A32" s="1">
        <v>25</v>
      </c>
      <c r="B32" s="190"/>
      <c r="C32" s="190"/>
      <c r="D32" s="1" t="s">
        <v>23</v>
      </c>
      <c r="E32" s="41">
        <f>E79+E125</f>
        <v>725</v>
      </c>
      <c r="F32" s="41">
        <f t="shared" si="0"/>
        <v>136</v>
      </c>
      <c r="G32" s="41">
        <f>G79+G125</f>
        <v>98600</v>
      </c>
      <c r="H32" s="42">
        <f>E32/E33*100</f>
        <v>52.42227042660882</v>
      </c>
      <c r="I32" s="41">
        <f>I79+I125</f>
        <v>377</v>
      </c>
      <c r="J32" s="41">
        <f t="shared" si="1"/>
        <v>224.6259946949602</v>
      </c>
      <c r="K32" s="41">
        <f>K79+K125</f>
        <v>84684</v>
      </c>
      <c r="L32" s="42">
        <f>I32/I33*100</f>
        <v>43.08571428571429</v>
      </c>
      <c r="M32" s="47">
        <f t="shared" si="2"/>
        <v>52</v>
      </c>
      <c r="N32" s="46">
        <f t="shared" si="3"/>
        <v>165.1661725698237</v>
      </c>
      <c r="O32" s="47">
        <f t="shared" si="4"/>
        <v>85.88640973630831</v>
      </c>
      <c r="P32" s="48">
        <f t="shared" si="5"/>
        <v>82.1897142857143</v>
      </c>
    </row>
    <row r="33" spans="1:16" ht="12" customHeight="1">
      <c r="A33" s="1">
        <v>26</v>
      </c>
      <c r="B33" s="190"/>
      <c r="C33" s="191"/>
      <c r="D33" s="3" t="s">
        <v>0</v>
      </c>
      <c r="E33" s="122">
        <f>SUM(E29:E32)</f>
        <v>1383</v>
      </c>
      <c r="F33" s="122">
        <f t="shared" si="0"/>
        <v>156.2407809110629</v>
      </c>
      <c r="G33" s="122">
        <f>SUM(G29:G32)</f>
        <v>216081</v>
      </c>
      <c r="H33" s="124">
        <v>100</v>
      </c>
      <c r="I33" s="122">
        <f>SUM(I29:I32)</f>
        <v>875</v>
      </c>
      <c r="J33" s="122">
        <f t="shared" si="1"/>
        <v>276.38514285714285</v>
      </c>
      <c r="K33" s="122">
        <f>SUM(K29:K32)</f>
        <v>241837</v>
      </c>
      <c r="L33" s="124">
        <v>100</v>
      </c>
      <c r="M33" s="125">
        <f t="shared" si="2"/>
        <v>63.26825741142444</v>
      </c>
      <c r="N33" s="126">
        <f t="shared" si="3"/>
        <v>176.89692873109092</v>
      </c>
      <c r="O33" s="125">
        <f t="shared" si="4"/>
        <v>111.91960422249063</v>
      </c>
      <c r="P33" s="127">
        <f t="shared" si="5"/>
        <v>100</v>
      </c>
    </row>
    <row r="34" spans="1:16" ht="12" customHeight="1">
      <c r="A34" s="1">
        <v>27</v>
      </c>
      <c r="B34" s="190"/>
      <c r="C34" s="189" t="s">
        <v>24</v>
      </c>
      <c r="D34" s="1" t="s">
        <v>19</v>
      </c>
      <c r="E34" s="41">
        <f>E81+E127</f>
        <v>0</v>
      </c>
      <c r="F34" s="41">
        <v>0</v>
      </c>
      <c r="G34" s="41">
        <f>G81+G127</f>
        <v>0</v>
      </c>
      <c r="H34" s="42">
        <v>0</v>
      </c>
      <c r="I34" s="41">
        <f>I81+I127</f>
        <v>0</v>
      </c>
      <c r="J34" s="41">
        <v>0</v>
      </c>
      <c r="K34" s="41">
        <f>K81+K127</f>
        <v>0</v>
      </c>
      <c r="L34" s="42">
        <v>0</v>
      </c>
      <c r="M34" s="47">
        <v>0</v>
      </c>
      <c r="N34" s="46">
        <v>0</v>
      </c>
      <c r="O34" s="47">
        <v>0</v>
      </c>
      <c r="P34" s="48">
        <v>0</v>
      </c>
    </row>
    <row r="35" spans="1:16" ht="12" customHeight="1">
      <c r="A35" s="1">
        <v>28</v>
      </c>
      <c r="B35" s="190"/>
      <c r="C35" s="190"/>
      <c r="D35" s="1" t="s">
        <v>20</v>
      </c>
      <c r="E35" s="41">
        <f>E82+E128</f>
        <v>0</v>
      </c>
      <c r="F35" s="41">
        <v>0</v>
      </c>
      <c r="G35" s="41">
        <f>G82+G128</f>
        <v>0</v>
      </c>
      <c r="H35" s="42">
        <v>0</v>
      </c>
      <c r="I35" s="41">
        <f>I82+I128</f>
        <v>0</v>
      </c>
      <c r="J35" s="41">
        <v>0</v>
      </c>
      <c r="K35" s="41">
        <f>K82+K128</f>
        <v>0</v>
      </c>
      <c r="L35" s="42">
        <v>0</v>
      </c>
      <c r="M35" s="47">
        <v>0</v>
      </c>
      <c r="N35" s="46">
        <v>0</v>
      </c>
      <c r="O35" s="47">
        <v>0</v>
      </c>
      <c r="P35" s="48">
        <v>0</v>
      </c>
    </row>
    <row r="36" spans="1:16" ht="12" customHeight="1">
      <c r="A36" s="1">
        <v>29</v>
      </c>
      <c r="B36" s="190"/>
      <c r="C36" s="190"/>
      <c r="D36" s="1" t="s">
        <v>21</v>
      </c>
      <c r="E36" s="41">
        <f>E83+E129</f>
        <v>0</v>
      </c>
      <c r="F36" s="41">
        <v>0</v>
      </c>
      <c r="G36" s="41">
        <f>G83+G129</f>
        <v>0</v>
      </c>
      <c r="H36" s="42">
        <v>0</v>
      </c>
      <c r="I36" s="41">
        <f>I83+I129</f>
        <v>0</v>
      </c>
      <c r="J36" s="41">
        <v>0</v>
      </c>
      <c r="K36" s="41">
        <f>K83+K129</f>
        <v>0</v>
      </c>
      <c r="L36" s="42">
        <v>0</v>
      </c>
      <c r="M36" s="47">
        <v>0</v>
      </c>
      <c r="N36" s="46">
        <v>0</v>
      </c>
      <c r="O36" s="47">
        <v>0</v>
      </c>
      <c r="P36" s="48">
        <v>0</v>
      </c>
    </row>
    <row r="37" spans="1:16" ht="12" customHeight="1">
      <c r="A37" s="1">
        <v>30</v>
      </c>
      <c r="B37" s="190"/>
      <c r="C37" s="190"/>
      <c r="D37" s="1" t="s">
        <v>22</v>
      </c>
      <c r="E37" s="41">
        <f>E84+E130</f>
        <v>8</v>
      </c>
      <c r="F37" s="41">
        <f>G37/E37</f>
        <v>161</v>
      </c>
      <c r="G37" s="41">
        <f>G84+G130</f>
        <v>1288</v>
      </c>
      <c r="H37" s="42">
        <v>0</v>
      </c>
      <c r="I37" s="41">
        <f>I84+I130</f>
        <v>0</v>
      </c>
      <c r="J37" s="41">
        <v>0</v>
      </c>
      <c r="K37" s="41">
        <f>K84+K130</f>
        <v>0</v>
      </c>
      <c r="L37" s="42">
        <v>0</v>
      </c>
      <c r="M37" s="47">
        <v>0</v>
      </c>
      <c r="N37" s="46">
        <v>0</v>
      </c>
      <c r="O37" s="47">
        <v>0</v>
      </c>
      <c r="P37" s="48">
        <v>0</v>
      </c>
    </row>
    <row r="38" spans="1:16" ht="12" customHeight="1">
      <c r="A38" s="1">
        <v>31</v>
      </c>
      <c r="B38" s="190"/>
      <c r="C38" s="191"/>
      <c r="D38" s="3" t="s">
        <v>0</v>
      </c>
      <c r="E38" s="122">
        <f>SUM(E34:E37)</f>
        <v>8</v>
      </c>
      <c r="F38" s="122">
        <f>G38/E38</f>
        <v>161</v>
      </c>
      <c r="G38" s="122">
        <f>SUM(G34:G37)</f>
        <v>1288</v>
      </c>
      <c r="H38" s="124">
        <v>0</v>
      </c>
      <c r="I38" s="122">
        <f>SUM(I34:I37)</f>
        <v>0</v>
      </c>
      <c r="J38" s="122">
        <v>0</v>
      </c>
      <c r="K38" s="122">
        <f>SUM(K34:K37)</f>
        <v>0</v>
      </c>
      <c r="L38" s="124">
        <v>0</v>
      </c>
      <c r="M38" s="125">
        <v>0</v>
      </c>
      <c r="N38" s="126">
        <v>0</v>
      </c>
      <c r="O38" s="125">
        <v>0</v>
      </c>
      <c r="P38" s="127">
        <v>0</v>
      </c>
    </row>
    <row r="39" spans="1:16" ht="12" customHeight="1">
      <c r="A39" s="1">
        <v>32</v>
      </c>
      <c r="B39" s="190"/>
      <c r="C39" s="182" t="s">
        <v>25</v>
      </c>
      <c r="D39" s="182"/>
      <c r="E39" s="41">
        <f>E86+E132</f>
        <v>0</v>
      </c>
      <c r="F39" s="41">
        <v>0</v>
      </c>
      <c r="G39" s="41">
        <f>G86+G132</f>
        <v>0</v>
      </c>
      <c r="H39" s="42">
        <v>0</v>
      </c>
      <c r="I39" s="41">
        <f>I86+I132</f>
        <v>0</v>
      </c>
      <c r="J39" s="41">
        <v>0</v>
      </c>
      <c r="K39" s="41">
        <f>K86+K132</f>
        <v>0</v>
      </c>
      <c r="L39" s="42">
        <v>0</v>
      </c>
      <c r="M39" s="47">
        <v>0</v>
      </c>
      <c r="N39" s="46">
        <v>0</v>
      </c>
      <c r="O39" s="47">
        <v>0</v>
      </c>
      <c r="P39" s="48">
        <v>0</v>
      </c>
    </row>
    <row r="40" spans="1:16" ht="12" customHeight="1">
      <c r="A40" s="1">
        <v>33</v>
      </c>
      <c r="B40" s="190"/>
      <c r="C40" s="185" t="s">
        <v>26</v>
      </c>
      <c r="D40" s="185"/>
      <c r="E40" s="122">
        <f>E28+E33+E38+E39</f>
        <v>15121</v>
      </c>
      <c r="F40" s="122">
        <f t="shared" si="0"/>
        <v>107.0575358772568</v>
      </c>
      <c r="G40" s="122">
        <f>G28+G33+G38+G39</f>
        <v>1618817</v>
      </c>
      <c r="H40" s="124">
        <f>E40/E44*100</f>
        <v>34.175613063623004</v>
      </c>
      <c r="I40" s="122">
        <f>I28+I33+I38+I39</f>
        <v>15019</v>
      </c>
      <c r="J40" s="122">
        <f t="shared" si="1"/>
        <v>121.34036886610293</v>
      </c>
      <c r="K40" s="122">
        <f>K28+K33+K38+K39</f>
        <v>1822411</v>
      </c>
      <c r="L40" s="124">
        <f>I40/I44*100</f>
        <v>44.54297407912687</v>
      </c>
      <c r="M40" s="125">
        <f t="shared" si="2"/>
        <v>99.32544143905827</v>
      </c>
      <c r="N40" s="126">
        <f t="shared" si="3"/>
        <v>113.34126819920611</v>
      </c>
      <c r="O40" s="125">
        <f t="shared" si="4"/>
        <v>112.57671497148844</v>
      </c>
      <c r="P40" s="127">
        <f t="shared" si="5"/>
        <v>130.33555241921624</v>
      </c>
    </row>
    <row r="41" spans="1:16" ht="12" customHeight="1">
      <c r="A41" s="1">
        <v>34</v>
      </c>
      <c r="B41" s="190"/>
      <c r="C41" s="182" t="s">
        <v>27</v>
      </c>
      <c r="D41" s="182"/>
      <c r="E41" s="41">
        <f>E88+E134</f>
        <v>1041</v>
      </c>
      <c r="F41" s="41">
        <f t="shared" si="0"/>
        <v>66.73198847262248</v>
      </c>
      <c r="G41" s="41">
        <f>G88+G134</f>
        <v>69468</v>
      </c>
      <c r="H41" s="42">
        <f>E41/E44*100</f>
        <v>2.352808226918296</v>
      </c>
      <c r="I41" s="41">
        <f>I88+I134</f>
        <v>1975</v>
      </c>
      <c r="J41" s="41">
        <f t="shared" si="1"/>
        <v>61.31544303797468</v>
      </c>
      <c r="K41" s="41">
        <f>K88+K134</f>
        <v>121098</v>
      </c>
      <c r="L41" s="42">
        <f>I41/I44*100</f>
        <v>5.857405540067619</v>
      </c>
      <c r="M41" s="47">
        <f t="shared" si="2"/>
        <v>189.72142170989432</v>
      </c>
      <c r="N41" s="46">
        <f t="shared" si="3"/>
        <v>91.88313497226298</v>
      </c>
      <c r="O41" s="47">
        <f t="shared" si="4"/>
        <v>174.32198998099844</v>
      </c>
      <c r="P41" s="48">
        <f t="shared" si="5"/>
        <v>248.95380222890662</v>
      </c>
    </row>
    <row r="42" spans="1:16" ht="12" customHeight="1">
      <c r="A42" s="1">
        <v>35</v>
      </c>
      <c r="B42" s="190"/>
      <c r="C42" s="182" t="s">
        <v>17</v>
      </c>
      <c r="D42" s="182"/>
      <c r="E42" s="41">
        <f>E89+E135</f>
        <v>0</v>
      </c>
      <c r="F42" s="41">
        <v>0</v>
      </c>
      <c r="G42" s="41">
        <f>G89+G135</f>
        <v>0</v>
      </c>
      <c r="H42" s="42">
        <f>E42/E44*100</f>
        <v>0</v>
      </c>
      <c r="I42" s="41">
        <f>I89+I135</f>
        <v>0</v>
      </c>
      <c r="J42" s="41">
        <v>0</v>
      </c>
      <c r="K42" s="41">
        <f>K89+K135</f>
        <v>0</v>
      </c>
      <c r="L42" s="42">
        <f>I42/I44*100</f>
        <v>0</v>
      </c>
      <c r="M42" s="47">
        <v>0</v>
      </c>
      <c r="N42" s="46">
        <v>0</v>
      </c>
      <c r="O42" s="47">
        <v>0</v>
      </c>
      <c r="P42" s="48">
        <v>0</v>
      </c>
    </row>
    <row r="43" spans="1:16" ht="12" customHeight="1">
      <c r="A43" s="1">
        <v>36</v>
      </c>
      <c r="B43" s="190"/>
      <c r="C43" s="182" t="s">
        <v>28</v>
      </c>
      <c r="D43" s="182"/>
      <c r="E43" s="41">
        <f>E90+E136</f>
        <v>28083</v>
      </c>
      <c r="F43" s="41">
        <f t="shared" si="0"/>
        <v>44.5849</v>
      </c>
      <c r="G43" s="41">
        <f>G90+G136</f>
        <v>1252077.7467</v>
      </c>
      <c r="H43" s="42">
        <f>E43/E44*100</f>
        <v>63.4715787094587</v>
      </c>
      <c r="I43" s="41">
        <f>I90+I136</f>
        <v>16724</v>
      </c>
      <c r="J43" s="41">
        <f t="shared" si="1"/>
        <v>54.64057641712509</v>
      </c>
      <c r="K43" s="41">
        <f>K90+K136</f>
        <v>913809</v>
      </c>
      <c r="L43" s="42">
        <f>I43/I44*100</f>
        <v>49.599620380805504</v>
      </c>
      <c r="M43" s="47">
        <f t="shared" si="2"/>
        <v>59.55204216073782</v>
      </c>
      <c r="N43" s="46">
        <f t="shared" si="3"/>
        <v>122.55399567370364</v>
      </c>
      <c r="O43" s="47">
        <f t="shared" si="4"/>
        <v>72.98340717327278</v>
      </c>
      <c r="P43" s="48">
        <f t="shared" si="5"/>
        <v>78.14461431288464</v>
      </c>
    </row>
    <row r="44" spans="1:16" ht="12" customHeight="1">
      <c r="A44" s="1">
        <v>37</v>
      </c>
      <c r="B44" s="190"/>
      <c r="C44" s="169" t="s">
        <v>29</v>
      </c>
      <c r="D44" s="169"/>
      <c r="E44" s="64">
        <f>SUM(E40:E43)</f>
        <v>44245</v>
      </c>
      <c r="F44" s="64">
        <f t="shared" si="0"/>
        <v>66.45638482766414</v>
      </c>
      <c r="G44" s="64">
        <f>SUM(G40:G43)</f>
        <v>2940362.7467</v>
      </c>
      <c r="H44" s="66">
        <v>100</v>
      </c>
      <c r="I44" s="64">
        <f>SUM(I40:I43)</f>
        <v>33718</v>
      </c>
      <c r="J44" s="64">
        <f t="shared" si="1"/>
        <v>84.74162168574648</v>
      </c>
      <c r="K44" s="64">
        <f>SUM(K40:K43)</f>
        <v>2857318</v>
      </c>
      <c r="L44" s="66">
        <v>100</v>
      </c>
      <c r="M44" s="67">
        <f t="shared" si="2"/>
        <v>76.2074810713075</v>
      </c>
      <c r="N44" s="68">
        <f t="shared" si="3"/>
        <v>127.51464273222194</v>
      </c>
      <c r="O44" s="67">
        <f t="shared" si="4"/>
        <v>97.17569722330342</v>
      </c>
      <c r="P44" s="69">
        <f t="shared" si="5"/>
        <v>100</v>
      </c>
    </row>
    <row r="45" spans="1:16" ht="12" customHeight="1">
      <c r="A45" s="1">
        <v>38</v>
      </c>
      <c r="B45" s="190"/>
      <c r="C45" s="182" t="s">
        <v>30</v>
      </c>
      <c r="D45" s="182"/>
      <c r="E45" s="41">
        <f>E138</f>
        <v>11846</v>
      </c>
      <c r="F45" s="41">
        <f t="shared" si="0"/>
        <v>26</v>
      </c>
      <c r="G45" s="41">
        <f>G138</f>
        <v>307996</v>
      </c>
      <c r="H45" s="42">
        <v>100</v>
      </c>
      <c r="I45" s="41">
        <f>I138</f>
        <v>18630</v>
      </c>
      <c r="J45" s="41">
        <f t="shared" si="1"/>
        <v>27.413258185721954</v>
      </c>
      <c r="K45" s="41">
        <f>K138</f>
        <v>510709</v>
      </c>
      <c r="L45" s="42">
        <v>100</v>
      </c>
      <c r="M45" s="47">
        <f t="shared" si="2"/>
        <v>157.26827621137937</v>
      </c>
      <c r="N45" s="46">
        <f t="shared" si="3"/>
        <v>105.43560840662289</v>
      </c>
      <c r="O45" s="47">
        <f t="shared" si="4"/>
        <v>165.81676385407602</v>
      </c>
      <c r="P45" s="48">
        <f t="shared" si="5"/>
        <v>100</v>
      </c>
    </row>
    <row r="46" spans="1:16" ht="12.75" customHeight="1">
      <c r="A46" s="76">
        <v>39</v>
      </c>
      <c r="B46" s="57"/>
      <c r="C46" s="192" t="s">
        <v>1</v>
      </c>
      <c r="D46" s="192"/>
      <c r="E46" s="58">
        <f>E22+E44+E45</f>
        <v>67660</v>
      </c>
      <c r="F46" s="58">
        <f t="shared" si="0"/>
        <v>61.95203586609518</v>
      </c>
      <c r="G46" s="58">
        <f>G22+G44+G45</f>
        <v>4191674.7467</v>
      </c>
      <c r="H46" s="60">
        <v>0</v>
      </c>
      <c r="I46" s="58">
        <f>I22+I44+I45</f>
        <v>63280</v>
      </c>
      <c r="J46" s="58">
        <f t="shared" si="1"/>
        <v>67.37752844500632</v>
      </c>
      <c r="K46" s="58">
        <f>K22+K44+K45</f>
        <v>4263650</v>
      </c>
      <c r="L46" s="60">
        <v>0</v>
      </c>
      <c r="M46" s="61">
        <f>I46/E46*100</f>
        <v>93.52645580845403</v>
      </c>
      <c r="N46" s="62">
        <f>J46/F46*100</f>
        <v>108.75756946977167</v>
      </c>
      <c r="O46" s="61">
        <f>K46/G46*100</f>
        <v>101.7171001484947</v>
      </c>
      <c r="P46" s="63">
        <v>0</v>
      </c>
    </row>
    <row r="47" spans="1:16" ht="12.75" customHeight="1">
      <c r="A47" s="92"/>
      <c r="B47" s="93"/>
      <c r="C47" s="94"/>
      <c r="D47" s="94"/>
      <c r="E47" s="100"/>
      <c r="F47" s="101"/>
      <c r="G47" s="101"/>
      <c r="H47" s="102"/>
      <c r="I47" s="101"/>
      <c r="J47" s="101"/>
      <c r="K47" s="101"/>
      <c r="L47" s="102"/>
      <c r="M47" s="39"/>
      <c r="N47" s="39"/>
      <c r="O47" s="39"/>
      <c r="P47" s="40"/>
    </row>
    <row r="48" spans="1:16" ht="12.75" customHeight="1">
      <c r="A48" s="193" t="s">
        <v>2</v>
      </c>
      <c r="B48" s="193"/>
      <c r="C48" s="193"/>
      <c r="D48" s="193"/>
      <c r="E48" s="89"/>
      <c r="F48" s="90"/>
      <c r="G48" s="90"/>
      <c r="H48" s="99"/>
      <c r="I48" s="90"/>
      <c r="J48" s="90"/>
      <c r="K48" s="90"/>
      <c r="L48" s="99"/>
      <c r="P48" s="28"/>
    </row>
    <row r="49" spans="1:16" ht="12.75" customHeight="1">
      <c r="A49" s="167" t="s">
        <v>48</v>
      </c>
      <c r="B49" s="167"/>
      <c r="C49" s="167"/>
      <c r="D49" s="167"/>
      <c r="F49" s="170" t="s">
        <v>38</v>
      </c>
      <c r="G49" s="170"/>
      <c r="H49" s="170"/>
      <c r="I49" s="170"/>
      <c r="J49" s="170"/>
      <c r="P49" s="28"/>
    </row>
    <row r="50" spans="1:16" ht="12.75" customHeight="1">
      <c r="A50" s="170" t="s">
        <v>96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</row>
    <row r="51" spans="2:16" ht="12.75" customHeight="1">
      <c r="B51" s="168" t="s">
        <v>43</v>
      </c>
      <c r="C51" s="168"/>
      <c r="D51" s="168"/>
      <c r="M51" s="207" t="s">
        <v>50</v>
      </c>
      <c r="N51" s="207"/>
      <c r="O51" s="207"/>
      <c r="P51" s="207"/>
    </row>
    <row r="52" spans="1:16" ht="12.75" customHeight="1">
      <c r="A52" s="172" t="s">
        <v>5</v>
      </c>
      <c r="B52" s="174" t="s">
        <v>6</v>
      </c>
      <c r="C52" s="174"/>
      <c r="D52" s="175"/>
      <c r="E52" s="178" t="s">
        <v>97</v>
      </c>
      <c r="F52" s="179"/>
      <c r="G52" s="179"/>
      <c r="H52" s="180"/>
      <c r="I52" s="178" t="s">
        <v>98</v>
      </c>
      <c r="J52" s="179"/>
      <c r="K52" s="179"/>
      <c r="L52" s="180"/>
      <c r="M52" s="204" t="s">
        <v>39</v>
      </c>
      <c r="N52" s="205"/>
      <c r="O52" s="205"/>
      <c r="P52" s="206"/>
    </row>
    <row r="53" spans="1:16" ht="12.75" customHeight="1">
      <c r="A53" s="173"/>
      <c r="B53" s="176"/>
      <c r="C53" s="176"/>
      <c r="D53" s="177"/>
      <c r="E53" s="81" t="s">
        <v>7</v>
      </c>
      <c r="F53" s="52" t="s">
        <v>8</v>
      </c>
      <c r="G53" s="52" t="s">
        <v>9</v>
      </c>
      <c r="H53" s="54" t="s">
        <v>33</v>
      </c>
      <c r="I53" s="52" t="s">
        <v>7</v>
      </c>
      <c r="J53" s="52" t="s">
        <v>8</v>
      </c>
      <c r="K53" s="52" t="s">
        <v>9</v>
      </c>
      <c r="L53" s="54" t="s">
        <v>33</v>
      </c>
      <c r="M53" s="55" t="s">
        <v>40</v>
      </c>
      <c r="N53" s="55" t="s">
        <v>42</v>
      </c>
      <c r="O53" s="55" t="s">
        <v>41</v>
      </c>
      <c r="P53" s="56" t="s">
        <v>47</v>
      </c>
    </row>
    <row r="54" spans="1:16" ht="9.75" customHeight="1">
      <c r="A54" s="11">
        <v>1</v>
      </c>
      <c r="B54" s="186">
        <v>2</v>
      </c>
      <c r="C54" s="187"/>
      <c r="D54" s="188"/>
      <c r="E54" s="82">
        <v>3</v>
      </c>
      <c r="F54" s="21">
        <v>4</v>
      </c>
      <c r="G54" s="21">
        <v>5</v>
      </c>
      <c r="H54" s="26">
        <v>6</v>
      </c>
      <c r="I54" s="21">
        <v>7</v>
      </c>
      <c r="J54" s="21">
        <v>8</v>
      </c>
      <c r="K54" s="21">
        <v>9</v>
      </c>
      <c r="L54" s="26">
        <v>10</v>
      </c>
      <c r="M54" s="25">
        <v>11</v>
      </c>
      <c r="N54" s="25">
        <v>12</v>
      </c>
      <c r="O54" s="26">
        <v>13</v>
      </c>
      <c r="P54" s="27">
        <v>14</v>
      </c>
    </row>
    <row r="55" spans="1:16" ht="12.75" customHeight="1">
      <c r="A55" s="1">
        <v>1</v>
      </c>
      <c r="B55" s="171" t="s">
        <v>32</v>
      </c>
      <c r="C55" s="171" t="s">
        <v>10</v>
      </c>
      <c r="D55" s="1" t="s">
        <v>12</v>
      </c>
      <c r="E55" s="41">
        <v>500</v>
      </c>
      <c r="F55" s="41">
        <v>150</v>
      </c>
      <c r="G55" s="41">
        <f>E55*F55</f>
        <v>75000</v>
      </c>
      <c r="H55" s="42">
        <f>E55/E59*100</f>
        <v>23.70791844476055</v>
      </c>
      <c r="I55" s="152">
        <v>1004</v>
      </c>
      <c r="J55" s="41">
        <f>K55/I55</f>
        <v>151.996015936255</v>
      </c>
      <c r="K55" s="152">
        <v>152604</v>
      </c>
      <c r="L55" s="42">
        <f>I55/I59*100</f>
        <v>36.18018018018018</v>
      </c>
      <c r="M55" s="46">
        <f aca="true" t="shared" si="6" ref="M55:M91">I55/E55*100</f>
        <v>200.8</v>
      </c>
      <c r="N55" s="46">
        <f aca="true" t="shared" si="7" ref="N55:N91">J55/F55*100</f>
        <v>101.33067729083666</v>
      </c>
      <c r="O55" s="47">
        <f aca="true" t="shared" si="8" ref="O55:O91">K55/G55*100</f>
        <v>203.472</v>
      </c>
      <c r="P55" s="48">
        <f aca="true" t="shared" si="9" ref="P55:P91">L55/H55*100</f>
        <v>152.60799999999998</v>
      </c>
    </row>
    <row r="56" spans="1:16" ht="12.75" customHeight="1">
      <c r="A56" s="1">
        <v>2</v>
      </c>
      <c r="B56" s="171"/>
      <c r="C56" s="171"/>
      <c r="D56" s="1" t="s">
        <v>37</v>
      </c>
      <c r="E56" s="41">
        <v>1140</v>
      </c>
      <c r="F56" s="41">
        <v>125</v>
      </c>
      <c r="G56" s="41">
        <f>E56*F56</f>
        <v>142500</v>
      </c>
      <c r="H56" s="42">
        <f>E56/E59*100</f>
        <v>54.054054054054056</v>
      </c>
      <c r="I56" s="152">
        <v>982</v>
      </c>
      <c r="J56" s="41">
        <f aca="true" t="shared" si="10" ref="J56:J67">K56/I56</f>
        <v>126.82484725050917</v>
      </c>
      <c r="K56" s="152">
        <v>124542</v>
      </c>
      <c r="L56" s="42">
        <f>I56/I59*100</f>
        <v>35.387387387387385</v>
      </c>
      <c r="M56" s="46">
        <f t="shared" si="6"/>
        <v>86.14035087719299</v>
      </c>
      <c r="N56" s="46">
        <f t="shared" si="7"/>
        <v>101.45987780040733</v>
      </c>
      <c r="O56" s="47">
        <f t="shared" si="8"/>
        <v>87.3978947368421</v>
      </c>
      <c r="P56" s="48">
        <f t="shared" si="9"/>
        <v>65.46666666666667</v>
      </c>
    </row>
    <row r="57" spans="1:16" ht="12.75" customHeight="1">
      <c r="A57" s="1">
        <v>3</v>
      </c>
      <c r="B57" s="171"/>
      <c r="C57" s="171"/>
      <c r="D57" s="1" t="s">
        <v>13</v>
      </c>
      <c r="E57" s="49">
        <v>469</v>
      </c>
      <c r="F57" s="49">
        <v>107</v>
      </c>
      <c r="G57" s="41">
        <f>E57*F57</f>
        <v>50183</v>
      </c>
      <c r="H57" s="42">
        <f>E57/E59*100</f>
        <v>22.238027501185396</v>
      </c>
      <c r="I57" s="152">
        <v>789</v>
      </c>
      <c r="J57" s="41">
        <f t="shared" si="10"/>
        <v>108.75411913814956</v>
      </c>
      <c r="K57" s="152">
        <v>85807</v>
      </c>
      <c r="L57" s="42">
        <f>I57/I59*100</f>
        <v>28.43243243243243</v>
      </c>
      <c r="M57" s="46">
        <f t="shared" si="6"/>
        <v>168.23027718550108</v>
      </c>
      <c r="N57" s="46">
        <f t="shared" si="7"/>
        <v>101.63936368051361</v>
      </c>
      <c r="O57" s="47">
        <f t="shared" si="8"/>
        <v>170.98818324930753</v>
      </c>
      <c r="P57" s="48">
        <f t="shared" si="9"/>
        <v>127.8550106609808</v>
      </c>
    </row>
    <row r="58" spans="1:16" ht="12.75" customHeight="1">
      <c r="A58" s="1">
        <v>4</v>
      </c>
      <c r="B58" s="171"/>
      <c r="C58" s="171"/>
      <c r="D58" s="1" t="s">
        <v>14</v>
      </c>
      <c r="E58" s="41">
        <v>0</v>
      </c>
      <c r="F58" s="41">
        <v>0</v>
      </c>
      <c r="G58" s="41">
        <f>E58*F58</f>
        <v>0</v>
      </c>
      <c r="H58" s="42">
        <f>E58/E59*100</f>
        <v>0</v>
      </c>
      <c r="I58" s="152">
        <v>0</v>
      </c>
      <c r="J58" s="41">
        <v>0</v>
      </c>
      <c r="K58" s="152">
        <v>0</v>
      </c>
      <c r="L58" s="42">
        <f>I58/I59*100</f>
        <v>0</v>
      </c>
      <c r="M58" s="46">
        <v>0</v>
      </c>
      <c r="N58" s="46">
        <v>0</v>
      </c>
      <c r="O58" s="47">
        <v>0</v>
      </c>
      <c r="P58" s="48">
        <v>0</v>
      </c>
    </row>
    <row r="59" spans="1:16" ht="12.75" customHeight="1">
      <c r="A59" s="1">
        <v>5</v>
      </c>
      <c r="B59" s="171"/>
      <c r="C59" s="171"/>
      <c r="D59" s="3" t="s">
        <v>0</v>
      </c>
      <c r="E59" s="122">
        <f>SUM(E55:E58)</f>
        <v>2109</v>
      </c>
      <c r="F59" s="122">
        <f>G59/E59</f>
        <v>126.92413466097676</v>
      </c>
      <c r="G59" s="122">
        <f>SUM(G55:G58)</f>
        <v>267683</v>
      </c>
      <c r="H59" s="124">
        <v>100</v>
      </c>
      <c r="I59" s="149">
        <f>SUM(I55:I58)</f>
        <v>2775</v>
      </c>
      <c r="J59" s="122">
        <f t="shared" si="10"/>
        <v>130.79387387387388</v>
      </c>
      <c r="K59" s="151">
        <f>SUM(K55:K58)</f>
        <v>362953</v>
      </c>
      <c r="L59" s="124">
        <v>100</v>
      </c>
      <c r="M59" s="125">
        <f t="shared" si="6"/>
        <v>131.57894736842107</v>
      </c>
      <c r="N59" s="126">
        <f t="shared" si="7"/>
        <v>103.04886003220228</v>
      </c>
      <c r="O59" s="125">
        <f t="shared" si="8"/>
        <v>135.59060530552932</v>
      </c>
      <c r="P59" s="127">
        <f t="shared" si="9"/>
        <v>100</v>
      </c>
    </row>
    <row r="60" spans="1:16" ht="12.75" customHeight="1">
      <c r="A60" s="1">
        <v>6</v>
      </c>
      <c r="B60" s="171"/>
      <c r="C60" s="171" t="s">
        <v>11</v>
      </c>
      <c r="D60" s="1" t="s">
        <v>12</v>
      </c>
      <c r="E60" s="41">
        <v>724</v>
      </c>
      <c r="F60" s="41">
        <v>150</v>
      </c>
      <c r="G60" s="41">
        <f>E60*F60</f>
        <v>108600</v>
      </c>
      <c r="H60" s="42">
        <f>E60/E64*100</f>
        <v>27.403482210446633</v>
      </c>
      <c r="I60" s="152">
        <v>464</v>
      </c>
      <c r="J60" s="41">
        <f t="shared" si="10"/>
        <v>145.6831896551724</v>
      </c>
      <c r="K60" s="152">
        <v>67597</v>
      </c>
      <c r="L60" s="42">
        <f>I60/I64*100</f>
        <v>32.56140350877193</v>
      </c>
      <c r="M60" s="47">
        <f t="shared" si="6"/>
        <v>64.08839779005525</v>
      </c>
      <c r="N60" s="46">
        <f t="shared" si="7"/>
        <v>97.12212643678161</v>
      </c>
      <c r="O60" s="47">
        <f t="shared" si="8"/>
        <v>62.24401473296501</v>
      </c>
      <c r="P60" s="48">
        <f t="shared" si="9"/>
        <v>118.82213821847436</v>
      </c>
    </row>
    <row r="61" spans="1:16" ht="12.75" customHeight="1">
      <c r="A61" s="1">
        <v>7</v>
      </c>
      <c r="B61" s="171"/>
      <c r="C61" s="171"/>
      <c r="D61" s="1" t="s">
        <v>37</v>
      </c>
      <c r="E61" s="41">
        <v>1317</v>
      </c>
      <c r="F61" s="41">
        <v>125</v>
      </c>
      <c r="G61" s="41">
        <f>E61*F61</f>
        <v>164625</v>
      </c>
      <c r="H61" s="42">
        <f>E61/E64*100</f>
        <v>49.84859954579864</v>
      </c>
      <c r="I61" s="152">
        <v>456</v>
      </c>
      <c r="J61" s="41">
        <f t="shared" si="10"/>
        <v>121.26535087719299</v>
      </c>
      <c r="K61" s="152">
        <v>55297</v>
      </c>
      <c r="L61" s="42">
        <f>I61/I64*100</f>
        <v>32</v>
      </c>
      <c r="M61" s="47">
        <f t="shared" si="6"/>
        <v>34.62414578587699</v>
      </c>
      <c r="N61" s="46">
        <f t="shared" si="7"/>
        <v>97.01228070175439</v>
      </c>
      <c r="O61" s="47">
        <f t="shared" si="8"/>
        <v>33.589673500379654</v>
      </c>
      <c r="P61" s="48">
        <f t="shared" si="9"/>
        <v>64.19438116932422</v>
      </c>
    </row>
    <row r="62" spans="1:16" ht="12.75" customHeight="1">
      <c r="A62" s="1">
        <v>8</v>
      </c>
      <c r="B62" s="171"/>
      <c r="C62" s="171"/>
      <c r="D62" s="1" t="s">
        <v>13</v>
      </c>
      <c r="E62" s="49">
        <v>601</v>
      </c>
      <c r="F62" s="49">
        <v>107</v>
      </c>
      <c r="G62" s="41">
        <f>E62*F62</f>
        <v>64307</v>
      </c>
      <c r="H62" s="42">
        <f>E62/E64*100</f>
        <v>22.747918243754732</v>
      </c>
      <c r="I62" s="152">
        <v>505</v>
      </c>
      <c r="J62" s="41">
        <f t="shared" si="10"/>
        <v>101.7089108910891</v>
      </c>
      <c r="K62" s="152">
        <v>51363</v>
      </c>
      <c r="L62" s="42">
        <f>I62/I64*100</f>
        <v>35.43859649122807</v>
      </c>
      <c r="M62" s="47">
        <f t="shared" si="6"/>
        <v>84.02662229617304</v>
      </c>
      <c r="N62" s="46">
        <f t="shared" si="7"/>
        <v>95.05505690755992</v>
      </c>
      <c r="O62" s="47">
        <f t="shared" si="8"/>
        <v>79.87155364112772</v>
      </c>
      <c r="P62" s="48">
        <f t="shared" si="9"/>
        <v>155.7883060396415</v>
      </c>
    </row>
    <row r="63" spans="1:16" ht="12.75" customHeight="1">
      <c r="A63" s="1">
        <v>9</v>
      </c>
      <c r="B63" s="171"/>
      <c r="C63" s="171"/>
      <c r="D63" s="1" t="s">
        <v>14</v>
      </c>
      <c r="E63" s="41">
        <v>0</v>
      </c>
      <c r="F63" s="49">
        <v>0</v>
      </c>
      <c r="G63" s="41">
        <f>E63*F63</f>
        <v>0</v>
      </c>
      <c r="H63" s="42">
        <f>E63/E64*100</f>
        <v>0</v>
      </c>
      <c r="I63" s="152">
        <v>0</v>
      </c>
      <c r="J63" s="41">
        <v>0</v>
      </c>
      <c r="K63" s="152">
        <v>0</v>
      </c>
      <c r="L63" s="42">
        <f>I63/I64*100</f>
        <v>0</v>
      </c>
      <c r="M63" s="47">
        <v>0</v>
      </c>
      <c r="N63" s="46">
        <v>0</v>
      </c>
      <c r="O63" s="47">
        <v>0</v>
      </c>
      <c r="P63" s="48">
        <v>0</v>
      </c>
    </row>
    <row r="64" spans="1:16" ht="12.75" customHeight="1">
      <c r="A64" s="1">
        <v>10</v>
      </c>
      <c r="B64" s="171"/>
      <c r="C64" s="171"/>
      <c r="D64" s="3" t="s">
        <v>0</v>
      </c>
      <c r="E64" s="122">
        <f>SUM(E60:E63)</f>
        <v>2642</v>
      </c>
      <c r="F64" s="122">
        <f>G64/E64</f>
        <v>127.75624526873581</v>
      </c>
      <c r="G64" s="122">
        <f>SUM(G60:G63)</f>
        <v>337532</v>
      </c>
      <c r="H64" s="124">
        <v>100</v>
      </c>
      <c r="I64" s="149">
        <f>SUM(I60:I63)</f>
        <v>1425</v>
      </c>
      <c r="J64" s="122">
        <f t="shared" si="10"/>
        <v>122.28561403508772</v>
      </c>
      <c r="K64" s="151">
        <f>SUM(K60:K63)</f>
        <v>174257</v>
      </c>
      <c r="L64" s="124">
        <v>100</v>
      </c>
      <c r="M64" s="125">
        <f t="shared" si="6"/>
        <v>53.93641180923543</v>
      </c>
      <c r="N64" s="126">
        <f t="shared" si="7"/>
        <v>95.71791482902412</v>
      </c>
      <c r="O64" s="125">
        <f t="shared" si="8"/>
        <v>51.62680871739569</v>
      </c>
      <c r="P64" s="127">
        <f t="shared" si="9"/>
        <v>100</v>
      </c>
    </row>
    <row r="65" spans="1:16" ht="12.75" customHeight="1">
      <c r="A65" s="1">
        <v>11</v>
      </c>
      <c r="B65" s="171"/>
      <c r="C65" s="185" t="s">
        <v>15</v>
      </c>
      <c r="D65" s="185"/>
      <c r="E65" s="122">
        <f>E59+E64</f>
        <v>4751</v>
      </c>
      <c r="F65" s="122">
        <f>G65/E65</f>
        <v>127.38686592296358</v>
      </c>
      <c r="G65" s="122">
        <f>G59+G64</f>
        <v>605215</v>
      </c>
      <c r="H65" s="124">
        <f>E65/E69*100</f>
        <v>72.4900823924321</v>
      </c>
      <c r="I65" s="149">
        <f>I59+I64</f>
        <v>4200</v>
      </c>
      <c r="J65" s="122">
        <f t="shared" si="10"/>
        <v>127.90714285714286</v>
      </c>
      <c r="K65" s="151">
        <f>K59+K64</f>
        <v>537210</v>
      </c>
      <c r="L65" s="124">
        <f>I65/I69*100</f>
        <v>46.31161098246775</v>
      </c>
      <c r="M65" s="125">
        <f t="shared" si="6"/>
        <v>88.40244159124396</v>
      </c>
      <c r="N65" s="126">
        <f t="shared" si="7"/>
        <v>100.40842274469168</v>
      </c>
      <c r="O65" s="125">
        <f t="shared" si="8"/>
        <v>88.76349726956536</v>
      </c>
      <c r="P65" s="127">
        <f t="shared" si="9"/>
        <v>63.88682348539121</v>
      </c>
    </row>
    <row r="66" spans="1:16" ht="12.75" customHeight="1">
      <c r="A66" s="1">
        <v>12</v>
      </c>
      <c r="B66" s="171"/>
      <c r="C66" s="182" t="s">
        <v>16</v>
      </c>
      <c r="D66" s="182"/>
      <c r="E66" s="49">
        <v>798</v>
      </c>
      <c r="F66" s="49">
        <v>69</v>
      </c>
      <c r="G66" s="41">
        <f>E66*F66</f>
        <v>55062</v>
      </c>
      <c r="H66" s="42">
        <f>E66/E69*100</f>
        <v>12.175770521818736</v>
      </c>
      <c r="I66" s="152">
        <v>1042</v>
      </c>
      <c r="J66" s="41">
        <f t="shared" si="10"/>
        <v>65.39635316698656</v>
      </c>
      <c r="K66" s="152">
        <v>68143</v>
      </c>
      <c r="L66" s="42">
        <f>I66/I69*100</f>
        <v>11.489690153269379</v>
      </c>
      <c r="M66" s="47">
        <f t="shared" si="6"/>
        <v>130.5764411027569</v>
      </c>
      <c r="N66" s="46">
        <f t="shared" si="7"/>
        <v>94.77732343041531</v>
      </c>
      <c r="O66" s="47">
        <f t="shared" si="8"/>
        <v>123.75685590788565</v>
      </c>
      <c r="P66" s="48">
        <f t="shared" si="9"/>
        <v>94.36519957960842</v>
      </c>
    </row>
    <row r="67" spans="1:16" ht="12.75" customHeight="1">
      <c r="A67" s="1">
        <v>13</v>
      </c>
      <c r="B67" s="171"/>
      <c r="C67" s="182" t="s">
        <v>17</v>
      </c>
      <c r="D67" s="182"/>
      <c r="E67" s="41">
        <v>1005</v>
      </c>
      <c r="F67" s="49">
        <v>49</v>
      </c>
      <c r="G67" s="51">
        <f>E67*F67</f>
        <v>49245</v>
      </c>
      <c r="H67" s="42">
        <f>E67/E69*100</f>
        <v>15.334147085749162</v>
      </c>
      <c r="I67" s="152">
        <v>3827</v>
      </c>
      <c r="J67" s="41">
        <f t="shared" si="10"/>
        <v>43.6971518160439</v>
      </c>
      <c r="K67" s="152">
        <v>167229</v>
      </c>
      <c r="L67" s="42">
        <f>I67/I69*100</f>
        <v>42.19869886426287</v>
      </c>
      <c r="M67" s="47">
        <f t="shared" si="6"/>
        <v>380.7960199004975</v>
      </c>
      <c r="N67" s="46">
        <f t="shared" si="7"/>
        <v>89.17786084906918</v>
      </c>
      <c r="O67" s="47">
        <f t="shared" si="8"/>
        <v>339.5857447456595</v>
      </c>
      <c r="P67" s="48">
        <f t="shared" si="9"/>
        <v>275.19430085211826</v>
      </c>
    </row>
    <row r="68" spans="1:16" ht="12.75" customHeight="1">
      <c r="A68" s="1">
        <v>14</v>
      </c>
      <c r="B68" s="171"/>
      <c r="C68" s="210" t="s">
        <v>63</v>
      </c>
      <c r="D68" s="209"/>
      <c r="E68" s="83">
        <v>0</v>
      </c>
      <c r="F68" s="41">
        <v>0</v>
      </c>
      <c r="G68" s="41">
        <f>E68*F68</f>
        <v>0</v>
      </c>
      <c r="H68" s="42">
        <f>E68/E69*100</f>
        <v>0</v>
      </c>
      <c r="I68" s="152">
        <v>0</v>
      </c>
      <c r="J68" s="41">
        <v>0</v>
      </c>
      <c r="K68" s="152">
        <v>0</v>
      </c>
      <c r="L68" s="42">
        <f>I68/I69*100</f>
        <v>0</v>
      </c>
      <c r="M68" s="47">
        <v>0</v>
      </c>
      <c r="N68" s="46">
        <v>0</v>
      </c>
      <c r="O68" s="47">
        <v>0</v>
      </c>
      <c r="P68" s="48">
        <v>0</v>
      </c>
    </row>
    <row r="69" spans="1:16" ht="12.75" customHeight="1">
      <c r="A69" s="1">
        <v>15</v>
      </c>
      <c r="B69" s="171"/>
      <c r="C69" s="169" t="s">
        <v>18</v>
      </c>
      <c r="D69" s="169"/>
      <c r="E69" s="64">
        <f>SUM(E65:E68)</f>
        <v>6554</v>
      </c>
      <c r="F69" s="64">
        <f>G69/E69</f>
        <v>108.25785779676534</v>
      </c>
      <c r="G69" s="64">
        <f>SUM(G65:G68)</f>
        <v>709522</v>
      </c>
      <c r="H69" s="66">
        <v>100</v>
      </c>
      <c r="I69" s="64">
        <f>SUM(I65:I68)</f>
        <v>9069</v>
      </c>
      <c r="J69" s="64">
        <f aca="true" t="shared" si="11" ref="J69:J92">K69/I69</f>
        <v>85.18932627632594</v>
      </c>
      <c r="K69" s="64">
        <f>SUM(K65:K68)</f>
        <v>772582</v>
      </c>
      <c r="L69" s="66">
        <v>100</v>
      </c>
      <c r="M69" s="67">
        <f t="shared" si="6"/>
        <v>138.37351235886482</v>
      </c>
      <c r="N69" s="68">
        <f t="shared" si="7"/>
        <v>78.6911250694186</v>
      </c>
      <c r="O69" s="67">
        <f t="shared" si="8"/>
        <v>108.8876736732617</v>
      </c>
      <c r="P69" s="69">
        <f t="shared" si="9"/>
        <v>100</v>
      </c>
    </row>
    <row r="70" spans="1:16" ht="12.75" customHeight="1">
      <c r="A70" s="1">
        <v>16</v>
      </c>
      <c r="B70" s="189" t="s">
        <v>31</v>
      </c>
      <c r="C70" s="189" t="s">
        <v>3</v>
      </c>
      <c r="D70" s="1" t="s">
        <v>19</v>
      </c>
      <c r="E70" s="41">
        <v>222</v>
      </c>
      <c r="F70" s="41">
        <v>260</v>
      </c>
      <c r="G70" s="41">
        <f>E70*F70</f>
        <v>57720</v>
      </c>
      <c r="H70" s="42">
        <f>E70/E75*100</f>
        <v>1.6202014304481098</v>
      </c>
      <c r="I70" s="152">
        <v>207</v>
      </c>
      <c r="J70" s="41">
        <f t="shared" si="11"/>
        <v>289.78743961352654</v>
      </c>
      <c r="K70" s="152">
        <v>59986</v>
      </c>
      <c r="L70" s="42">
        <f>I70/I75*100</f>
        <v>1.4635180995475112</v>
      </c>
      <c r="M70" s="47">
        <f t="shared" si="6"/>
        <v>93.24324324324324</v>
      </c>
      <c r="N70" s="46">
        <f t="shared" si="7"/>
        <v>111.45670754366405</v>
      </c>
      <c r="O70" s="47">
        <f t="shared" si="8"/>
        <v>103.92584892584892</v>
      </c>
      <c r="P70" s="48">
        <f t="shared" si="9"/>
        <v>90.32939189189189</v>
      </c>
    </row>
    <row r="71" spans="1:16" ht="12.75" customHeight="1">
      <c r="A71" s="1">
        <v>17</v>
      </c>
      <c r="B71" s="190"/>
      <c r="C71" s="190"/>
      <c r="D71" s="1" t="s">
        <v>20</v>
      </c>
      <c r="E71" s="41">
        <v>236</v>
      </c>
      <c r="F71" s="41">
        <v>230</v>
      </c>
      <c r="G71" s="41">
        <f>E71*F71</f>
        <v>54280</v>
      </c>
      <c r="H71" s="42">
        <f>E71/E75*100</f>
        <v>1.722376295431324</v>
      </c>
      <c r="I71" s="152">
        <v>96</v>
      </c>
      <c r="J71" s="41">
        <f t="shared" si="11"/>
        <v>232.73958333333334</v>
      </c>
      <c r="K71" s="152">
        <v>22343</v>
      </c>
      <c r="L71" s="42">
        <f>I71/I75*100</f>
        <v>0.6787330316742082</v>
      </c>
      <c r="M71" s="47">
        <f t="shared" si="6"/>
        <v>40.67796610169492</v>
      </c>
      <c r="N71" s="46">
        <f t="shared" si="7"/>
        <v>101.1911231884058</v>
      </c>
      <c r="O71" s="47">
        <f t="shared" si="8"/>
        <v>41.16249078850405</v>
      </c>
      <c r="P71" s="48">
        <f t="shared" si="9"/>
        <v>39.40677966101695</v>
      </c>
    </row>
    <row r="72" spans="1:16" ht="12.75" customHeight="1">
      <c r="A72" s="1">
        <v>18</v>
      </c>
      <c r="B72" s="190"/>
      <c r="C72" s="190"/>
      <c r="D72" s="1" t="s">
        <v>21</v>
      </c>
      <c r="E72" s="41">
        <v>2683</v>
      </c>
      <c r="F72" s="41">
        <v>125</v>
      </c>
      <c r="G72" s="41">
        <f>E72*F72</f>
        <v>335375</v>
      </c>
      <c r="H72" s="42">
        <f>E72/E75*100</f>
        <v>19.581083053568822</v>
      </c>
      <c r="I72" s="152">
        <v>5248</v>
      </c>
      <c r="J72" s="41">
        <f t="shared" si="11"/>
        <v>128.22599085365854</v>
      </c>
      <c r="K72" s="152">
        <v>672930</v>
      </c>
      <c r="L72" s="42">
        <f>I72/I75*100</f>
        <v>37.10407239819005</v>
      </c>
      <c r="M72" s="47">
        <f t="shared" si="6"/>
        <v>195.60193812896011</v>
      </c>
      <c r="N72" s="46">
        <f t="shared" si="7"/>
        <v>102.58079268292684</v>
      </c>
      <c r="O72" s="47">
        <f t="shared" si="8"/>
        <v>200.6500186358554</v>
      </c>
      <c r="P72" s="48">
        <f t="shared" si="9"/>
        <v>189.48937756243015</v>
      </c>
    </row>
    <row r="73" spans="1:16" ht="12.75" customHeight="1">
      <c r="A73" s="1">
        <v>19</v>
      </c>
      <c r="B73" s="190"/>
      <c r="C73" s="190"/>
      <c r="D73" s="1" t="s">
        <v>22</v>
      </c>
      <c r="E73" s="41">
        <v>4305</v>
      </c>
      <c r="F73" s="41">
        <v>105</v>
      </c>
      <c r="G73" s="41">
        <f>E73*F73</f>
        <v>452025</v>
      </c>
      <c r="H73" s="42">
        <f>E73/E75*100</f>
        <v>31.418770982338344</v>
      </c>
      <c r="I73" s="152">
        <v>4582</v>
      </c>
      <c r="J73" s="41">
        <f t="shared" si="11"/>
        <v>107.74487123526845</v>
      </c>
      <c r="K73" s="152">
        <v>493687</v>
      </c>
      <c r="L73" s="42">
        <f>I73/I75*100</f>
        <v>32.39536199095023</v>
      </c>
      <c r="M73" s="47">
        <f t="shared" si="6"/>
        <v>106.43437862950059</v>
      </c>
      <c r="N73" s="46">
        <f t="shared" si="7"/>
        <v>102.61416308120805</v>
      </c>
      <c r="O73" s="47">
        <f t="shared" si="8"/>
        <v>109.21674686134617</v>
      </c>
      <c r="P73" s="48">
        <f t="shared" si="9"/>
        <v>103.10830429732869</v>
      </c>
    </row>
    <row r="74" spans="1:16" ht="12.75" customHeight="1">
      <c r="A74" s="1">
        <v>20</v>
      </c>
      <c r="B74" s="190"/>
      <c r="C74" s="190"/>
      <c r="D74" s="1" t="s">
        <v>23</v>
      </c>
      <c r="E74" s="41">
        <v>6256</v>
      </c>
      <c r="F74" s="41">
        <v>80</v>
      </c>
      <c r="G74" s="41">
        <f>E74*F74</f>
        <v>500480</v>
      </c>
      <c r="H74" s="42">
        <f>E74/E75*100</f>
        <v>45.6575682382134</v>
      </c>
      <c r="I74" s="152">
        <v>4011</v>
      </c>
      <c r="J74" s="41">
        <f t="shared" si="11"/>
        <v>82.67963101470954</v>
      </c>
      <c r="K74" s="152">
        <v>331628</v>
      </c>
      <c r="L74" s="42">
        <f>I74/I75*100</f>
        <v>28.358314479638008</v>
      </c>
      <c r="M74" s="47">
        <f t="shared" si="6"/>
        <v>64.11445012787725</v>
      </c>
      <c r="N74" s="46">
        <f t="shared" si="7"/>
        <v>103.34953876838694</v>
      </c>
      <c r="O74" s="47">
        <f t="shared" si="8"/>
        <v>66.2619884910486</v>
      </c>
      <c r="P74" s="48">
        <f t="shared" si="9"/>
        <v>62.11087356138108</v>
      </c>
    </row>
    <row r="75" spans="1:16" ht="12.75" customHeight="1">
      <c r="A75" s="1">
        <v>21</v>
      </c>
      <c r="B75" s="190"/>
      <c r="C75" s="191"/>
      <c r="D75" s="3" t="s">
        <v>0</v>
      </c>
      <c r="E75" s="122">
        <f>SUM(E70:E74)</f>
        <v>13702</v>
      </c>
      <c r="F75" s="122">
        <f>G75/E75</f>
        <v>102.16610713764413</v>
      </c>
      <c r="G75" s="122">
        <f>SUM(G70:G74)</f>
        <v>1399880</v>
      </c>
      <c r="H75" s="124">
        <v>100</v>
      </c>
      <c r="I75" s="149">
        <f>SUM(I70:I74)</f>
        <v>14144</v>
      </c>
      <c r="J75" s="122">
        <f t="shared" si="11"/>
        <v>111.74872737556561</v>
      </c>
      <c r="K75" s="151">
        <f>SUM(K70:K74)</f>
        <v>1580574</v>
      </c>
      <c r="L75" s="124">
        <v>100</v>
      </c>
      <c r="M75" s="125">
        <f t="shared" si="6"/>
        <v>103.2258064516129</v>
      </c>
      <c r="N75" s="126">
        <f t="shared" si="7"/>
        <v>109.37945127439494</v>
      </c>
      <c r="O75" s="125">
        <f t="shared" si="8"/>
        <v>112.90782067034317</v>
      </c>
      <c r="P75" s="127">
        <f t="shared" si="9"/>
        <v>100</v>
      </c>
    </row>
    <row r="76" spans="1:16" ht="12.75" customHeight="1">
      <c r="A76" s="1">
        <v>22</v>
      </c>
      <c r="B76" s="190"/>
      <c r="C76" s="189" t="s">
        <v>4</v>
      </c>
      <c r="D76" s="1" t="s">
        <v>19</v>
      </c>
      <c r="E76" s="41">
        <v>0</v>
      </c>
      <c r="F76" s="41">
        <v>0</v>
      </c>
      <c r="G76" s="41">
        <f>E76*F76</f>
        <v>0</v>
      </c>
      <c r="H76" s="42">
        <f>E76/E80*100</f>
        <v>0</v>
      </c>
      <c r="I76" s="152">
        <v>0</v>
      </c>
      <c r="J76" s="41">
        <v>0</v>
      </c>
      <c r="K76" s="152">
        <v>0</v>
      </c>
      <c r="L76" s="42">
        <f>I76/I80*100</f>
        <v>0</v>
      </c>
      <c r="M76" s="47">
        <v>0</v>
      </c>
      <c r="N76" s="46">
        <v>0</v>
      </c>
      <c r="O76" s="47">
        <v>0</v>
      </c>
      <c r="P76" s="48">
        <v>0</v>
      </c>
    </row>
    <row r="77" spans="1:16" ht="12.75" customHeight="1">
      <c r="A77" s="1">
        <v>23</v>
      </c>
      <c r="B77" s="190"/>
      <c r="C77" s="190"/>
      <c r="D77" s="1" t="s">
        <v>21</v>
      </c>
      <c r="E77" s="41">
        <v>185</v>
      </c>
      <c r="F77" s="49">
        <v>204</v>
      </c>
      <c r="G77" s="41">
        <f>E77*F77</f>
        <v>37740</v>
      </c>
      <c r="H77" s="42">
        <f>E77/E80*100</f>
        <v>13.415518491660624</v>
      </c>
      <c r="I77" s="152">
        <v>164</v>
      </c>
      <c r="J77" s="41">
        <f t="shared" si="11"/>
        <v>385.7012195121951</v>
      </c>
      <c r="K77" s="152">
        <v>63255</v>
      </c>
      <c r="L77" s="42">
        <f>I77/I80*100</f>
        <v>18.807339449541285</v>
      </c>
      <c r="M77" s="47">
        <f t="shared" si="6"/>
        <v>88.64864864864866</v>
      </c>
      <c r="N77" s="46">
        <f t="shared" si="7"/>
        <v>189.06922525107603</v>
      </c>
      <c r="O77" s="47">
        <f t="shared" si="8"/>
        <v>167.6073131955485</v>
      </c>
      <c r="P77" s="48">
        <f t="shared" si="9"/>
        <v>140.19092486982396</v>
      </c>
    </row>
    <row r="78" spans="1:16" ht="12.75" customHeight="1">
      <c r="A78" s="1">
        <v>24</v>
      </c>
      <c r="B78" s="190"/>
      <c r="C78" s="190"/>
      <c r="D78" s="1" t="s">
        <v>22</v>
      </c>
      <c r="E78" s="41">
        <v>469</v>
      </c>
      <c r="F78" s="49">
        <v>169</v>
      </c>
      <c r="G78" s="41">
        <f>E78*F78</f>
        <v>79261</v>
      </c>
      <c r="H78" s="42">
        <f>E78/E80*100</f>
        <v>34.01015228426396</v>
      </c>
      <c r="I78" s="152">
        <v>334</v>
      </c>
      <c r="J78" s="41">
        <f t="shared" si="11"/>
        <v>281.1317365269461</v>
      </c>
      <c r="K78" s="152">
        <v>93898</v>
      </c>
      <c r="L78" s="42">
        <f>I78/I80*100</f>
        <v>38.30275229357798</v>
      </c>
      <c r="M78" s="47">
        <f t="shared" si="6"/>
        <v>71.21535181236673</v>
      </c>
      <c r="N78" s="46">
        <f t="shared" si="7"/>
        <v>166.35013995677284</v>
      </c>
      <c r="O78" s="47">
        <f t="shared" si="8"/>
        <v>118.46683741058024</v>
      </c>
      <c r="P78" s="48">
        <f t="shared" si="9"/>
        <v>112.62152540052033</v>
      </c>
    </row>
    <row r="79" spans="1:16" ht="12.75" customHeight="1">
      <c r="A79" s="1">
        <v>25</v>
      </c>
      <c r="B79" s="190"/>
      <c r="C79" s="190"/>
      <c r="D79" s="1" t="s">
        <v>23</v>
      </c>
      <c r="E79" s="41">
        <v>725</v>
      </c>
      <c r="F79" s="49">
        <v>136</v>
      </c>
      <c r="G79" s="41">
        <f>E79*F79</f>
        <v>98600</v>
      </c>
      <c r="H79" s="42">
        <f>E79/E80*100</f>
        <v>52.57432922407542</v>
      </c>
      <c r="I79" s="152">
        <v>374</v>
      </c>
      <c r="J79" s="41">
        <f t="shared" si="11"/>
        <v>225.3235294117647</v>
      </c>
      <c r="K79" s="152">
        <v>84271</v>
      </c>
      <c r="L79" s="42">
        <f>I79/I80*100</f>
        <v>42.88990825688073</v>
      </c>
      <c r="M79" s="47">
        <f t="shared" si="6"/>
        <v>51.58620689655172</v>
      </c>
      <c r="N79" s="46">
        <f t="shared" si="7"/>
        <v>165.67906574394462</v>
      </c>
      <c r="O79" s="47">
        <f t="shared" si="8"/>
        <v>85.46754563894523</v>
      </c>
      <c r="P79" s="48">
        <f t="shared" si="9"/>
        <v>81.57956342929451</v>
      </c>
    </row>
    <row r="80" spans="1:16" ht="12.75" customHeight="1">
      <c r="A80" s="1">
        <v>26</v>
      </c>
      <c r="B80" s="190"/>
      <c r="C80" s="191"/>
      <c r="D80" s="3" t="s">
        <v>0</v>
      </c>
      <c r="E80" s="122">
        <f>SUM(E76:E79)</f>
        <v>1379</v>
      </c>
      <c r="F80" s="122">
        <f>G80/E80</f>
        <v>156.34590282813633</v>
      </c>
      <c r="G80" s="122">
        <f>SUM(G76:G79)</f>
        <v>215601</v>
      </c>
      <c r="H80" s="124">
        <v>100</v>
      </c>
      <c r="I80" s="149">
        <f>SUM(I76:I79)</f>
        <v>872</v>
      </c>
      <c r="J80" s="122">
        <f t="shared" si="11"/>
        <v>276.86238532110093</v>
      </c>
      <c r="K80" s="151">
        <f>SUM(K76:K79)</f>
        <v>241424</v>
      </c>
      <c r="L80" s="124">
        <v>100</v>
      </c>
      <c r="M80" s="125">
        <f t="shared" si="6"/>
        <v>63.23422770123278</v>
      </c>
      <c r="N80" s="126">
        <f t="shared" si="7"/>
        <v>177.08323679287116</v>
      </c>
      <c r="O80" s="125">
        <f t="shared" si="8"/>
        <v>111.97721717431736</v>
      </c>
      <c r="P80" s="127">
        <f t="shared" si="9"/>
        <v>100</v>
      </c>
    </row>
    <row r="81" spans="1:16" ht="12.75" customHeight="1">
      <c r="A81" s="1">
        <v>27</v>
      </c>
      <c r="B81" s="190"/>
      <c r="C81" s="189" t="s">
        <v>24</v>
      </c>
      <c r="D81" s="1" t="s">
        <v>19</v>
      </c>
      <c r="E81" s="41">
        <v>0</v>
      </c>
      <c r="F81" s="41">
        <v>0</v>
      </c>
      <c r="G81" s="41">
        <f>E81*F81</f>
        <v>0</v>
      </c>
      <c r="H81" s="42">
        <v>0</v>
      </c>
      <c r="I81" s="41">
        <v>0</v>
      </c>
      <c r="J81" s="41">
        <v>0</v>
      </c>
      <c r="K81" s="150">
        <v>0</v>
      </c>
      <c r="L81" s="42">
        <v>0</v>
      </c>
      <c r="M81" s="46">
        <v>0</v>
      </c>
      <c r="N81" s="46">
        <v>0</v>
      </c>
      <c r="O81" s="47">
        <v>0</v>
      </c>
      <c r="P81" s="48">
        <v>0</v>
      </c>
    </row>
    <row r="82" spans="1:16" ht="12.75" customHeight="1">
      <c r="A82" s="1">
        <v>28</v>
      </c>
      <c r="B82" s="190"/>
      <c r="C82" s="190"/>
      <c r="D82" s="1" t="s">
        <v>20</v>
      </c>
      <c r="E82" s="41">
        <v>0</v>
      </c>
      <c r="F82" s="41">
        <v>0</v>
      </c>
      <c r="G82" s="41">
        <f>E82*F82</f>
        <v>0</v>
      </c>
      <c r="H82" s="42">
        <v>0</v>
      </c>
      <c r="I82" s="41">
        <v>0</v>
      </c>
      <c r="J82" s="41">
        <v>0</v>
      </c>
      <c r="K82" s="150">
        <v>0</v>
      </c>
      <c r="L82" s="42">
        <v>0</v>
      </c>
      <c r="M82" s="46">
        <v>0</v>
      </c>
      <c r="N82" s="46">
        <v>0</v>
      </c>
      <c r="O82" s="47">
        <v>0</v>
      </c>
      <c r="P82" s="48">
        <v>0</v>
      </c>
    </row>
    <row r="83" spans="1:16" ht="12.75" customHeight="1">
      <c r="A83" s="1">
        <v>29</v>
      </c>
      <c r="B83" s="190"/>
      <c r="C83" s="190"/>
      <c r="D83" s="1" t="s">
        <v>21</v>
      </c>
      <c r="E83" s="41">
        <v>0</v>
      </c>
      <c r="F83" s="41">
        <v>0</v>
      </c>
      <c r="G83" s="41">
        <f>E83*F83</f>
        <v>0</v>
      </c>
      <c r="H83" s="42">
        <v>0</v>
      </c>
      <c r="I83" s="41">
        <v>0</v>
      </c>
      <c r="J83" s="41">
        <v>0</v>
      </c>
      <c r="K83" s="150">
        <v>0</v>
      </c>
      <c r="L83" s="42">
        <v>0</v>
      </c>
      <c r="M83" s="46">
        <v>0</v>
      </c>
      <c r="N83" s="46">
        <v>0</v>
      </c>
      <c r="O83" s="47">
        <v>0</v>
      </c>
      <c r="P83" s="48">
        <v>0</v>
      </c>
    </row>
    <row r="84" spans="1:16" ht="12.75" customHeight="1">
      <c r="A84" s="1">
        <v>30</v>
      </c>
      <c r="B84" s="190"/>
      <c r="C84" s="190"/>
      <c r="D84" s="1" t="s">
        <v>22</v>
      </c>
      <c r="E84" s="41">
        <v>8</v>
      </c>
      <c r="F84" s="41">
        <v>161</v>
      </c>
      <c r="G84" s="41">
        <f>E84*F84</f>
        <v>1288</v>
      </c>
      <c r="H84" s="42">
        <v>100</v>
      </c>
      <c r="I84" s="41">
        <v>0</v>
      </c>
      <c r="J84" s="41">
        <v>0</v>
      </c>
      <c r="K84" s="150">
        <v>0</v>
      </c>
      <c r="L84" s="42">
        <v>0</v>
      </c>
      <c r="M84" s="46">
        <v>0</v>
      </c>
      <c r="N84" s="46">
        <v>0</v>
      </c>
      <c r="O84" s="47">
        <v>0</v>
      </c>
      <c r="P84" s="48">
        <v>0</v>
      </c>
    </row>
    <row r="85" spans="1:16" ht="12.75" customHeight="1">
      <c r="A85" s="1">
        <v>31</v>
      </c>
      <c r="B85" s="190"/>
      <c r="C85" s="191"/>
      <c r="D85" s="3" t="s">
        <v>0</v>
      </c>
      <c r="E85" s="122">
        <f>SUM(E81:E84)</f>
        <v>8</v>
      </c>
      <c r="F85" s="122">
        <v>161</v>
      </c>
      <c r="G85" s="122">
        <f>SUM(G81:G84)</f>
        <v>1288</v>
      </c>
      <c r="H85" s="124">
        <v>100</v>
      </c>
      <c r="I85" s="149">
        <f>SUM(I81:I84)</f>
        <v>0</v>
      </c>
      <c r="J85" s="122">
        <v>0</v>
      </c>
      <c r="K85" s="151">
        <f>SUM(K81:K84)</f>
        <v>0</v>
      </c>
      <c r="L85" s="124">
        <v>0</v>
      </c>
      <c r="M85" s="126">
        <v>0</v>
      </c>
      <c r="N85" s="126">
        <v>0</v>
      </c>
      <c r="O85" s="125">
        <v>0</v>
      </c>
      <c r="P85" s="127">
        <v>0</v>
      </c>
    </row>
    <row r="86" spans="1:16" ht="12.75" customHeight="1">
      <c r="A86" s="1">
        <v>32</v>
      </c>
      <c r="B86" s="190"/>
      <c r="C86" s="182" t="s">
        <v>25</v>
      </c>
      <c r="D86" s="182"/>
      <c r="E86" s="41">
        <v>0</v>
      </c>
      <c r="F86" s="41">
        <v>0</v>
      </c>
      <c r="G86" s="41">
        <f>E86*F86</f>
        <v>0</v>
      </c>
      <c r="H86" s="42">
        <v>0</v>
      </c>
      <c r="I86" s="41">
        <v>0</v>
      </c>
      <c r="J86" s="41">
        <v>0</v>
      </c>
      <c r="K86" s="150">
        <v>0</v>
      </c>
      <c r="L86" s="42">
        <v>0</v>
      </c>
      <c r="M86" s="46">
        <v>0</v>
      </c>
      <c r="N86" s="46">
        <v>0</v>
      </c>
      <c r="O86" s="47">
        <v>0</v>
      </c>
      <c r="P86" s="48">
        <v>0</v>
      </c>
    </row>
    <row r="87" spans="1:16" ht="12.75" customHeight="1">
      <c r="A87" s="1">
        <v>33</v>
      </c>
      <c r="B87" s="190"/>
      <c r="C87" s="185" t="s">
        <v>26</v>
      </c>
      <c r="D87" s="185"/>
      <c r="E87" s="122">
        <f>E75+E80+E85+E86</f>
        <v>15089</v>
      </c>
      <c r="F87" s="122">
        <f>G87/E87</f>
        <v>107.1488501557426</v>
      </c>
      <c r="G87" s="122">
        <f>G75+G80+G85+G86</f>
        <v>1616769</v>
      </c>
      <c r="H87" s="124">
        <f>E87/E91*100</f>
        <v>34.25347892215841</v>
      </c>
      <c r="I87" s="149">
        <f>I75+I80+I85+I86</f>
        <v>15016</v>
      </c>
      <c r="J87" s="122">
        <f t="shared" si="11"/>
        <v>121.33710708577517</v>
      </c>
      <c r="K87" s="151">
        <f>K75+K80+K85+K86</f>
        <v>1821998</v>
      </c>
      <c r="L87" s="124">
        <f>I87/I91*100</f>
        <v>45.93453655552157</v>
      </c>
      <c r="M87" s="126">
        <f t="shared" si="6"/>
        <v>99.51620385711445</v>
      </c>
      <c r="N87" s="126">
        <f t="shared" si="7"/>
        <v>113.24163246680644</v>
      </c>
      <c r="O87" s="125">
        <f t="shared" si="8"/>
        <v>112.69377381679139</v>
      </c>
      <c r="P87" s="127">
        <f t="shared" si="9"/>
        <v>134.1018138913964</v>
      </c>
    </row>
    <row r="88" spans="1:16" ht="12.75" customHeight="1">
      <c r="A88" s="1">
        <v>34</v>
      </c>
      <c r="B88" s="190"/>
      <c r="C88" s="182" t="s">
        <v>27</v>
      </c>
      <c r="D88" s="182"/>
      <c r="E88" s="41">
        <v>879</v>
      </c>
      <c r="F88" s="41">
        <v>70</v>
      </c>
      <c r="G88" s="41">
        <f>E88*F88</f>
        <v>61530</v>
      </c>
      <c r="H88" s="42">
        <f>E88/E91*100</f>
        <v>1.9954144060293748</v>
      </c>
      <c r="I88" s="152">
        <v>950</v>
      </c>
      <c r="J88" s="41">
        <f t="shared" si="11"/>
        <v>70</v>
      </c>
      <c r="K88" s="152">
        <v>66500</v>
      </c>
      <c r="L88" s="42">
        <f>I88/I91*100</f>
        <v>2.906087488528602</v>
      </c>
      <c r="M88" s="46">
        <f t="shared" si="6"/>
        <v>108.0773606370876</v>
      </c>
      <c r="N88" s="46">
        <f t="shared" si="7"/>
        <v>100</v>
      </c>
      <c r="O88" s="47">
        <f t="shared" si="8"/>
        <v>108.0773606370876</v>
      </c>
      <c r="P88" s="48">
        <f t="shared" si="9"/>
        <v>145.63829346663647</v>
      </c>
    </row>
    <row r="89" spans="1:16" ht="12.75" customHeight="1">
      <c r="A89" s="1">
        <v>35</v>
      </c>
      <c r="B89" s="190"/>
      <c r="C89" s="182" t="s">
        <v>17</v>
      </c>
      <c r="D89" s="182"/>
      <c r="E89" s="41">
        <v>0</v>
      </c>
      <c r="F89" s="41">
        <v>0</v>
      </c>
      <c r="G89" s="41">
        <f>E89*F89</f>
        <v>0</v>
      </c>
      <c r="H89" s="42">
        <f>E89/E91*100</f>
        <v>0</v>
      </c>
      <c r="I89" s="152">
        <v>0</v>
      </c>
      <c r="J89" s="41">
        <v>0</v>
      </c>
      <c r="K89" s="152">
        <v>0</v>
      </c>
      <c r="L89" s="42">
        <f>I89/I91*100</f>
        <v>0</v>
      </c>
      <c r="M89" s="46">
        <v>0</v>
      </c>
      <c r="N89" s="46">
        <v>0</v>
      </c>
      <c r="O89" s="47">
        <v>0</v>
      </c>
      <c r="P89" s="48">
        <v>0</v>
      </c>
    </row>
    <row r="90" spans="1:16" ht="12.75" customHeight="1">
      <c r="A90" s="1">
        <v>36</v>
      </c>
      <c r="B90" s="190"/>
      <c r="C90" s="182" t="s">
        <v>28</v>
      </c>
      <c r="D90" s="182"/>
      <c r="E90" s="49">
        <v>28083</v>
      </c>
      <c r="F90" s="130">
        <v>44.5849</v>
      </c>
      <c r="G90" s="41">
        <f>E90*F90</f>
        <v>1252077.7467</v>
      </c>
      <c r="H90" s="42">
        <f>E90/E91*100</f>
        <v>63.75110667181222</v>
      </c>
      <c r="I90" s="152">
        <v>16724</v>
      </c>
      <c r="J90" s="41">
        <f t="shared" si="11"/>
        <v>54.64057641712509</v>
      </c>
      <c r="K90" s="152">
        <v>913809</v>
      </c>
      <c r="L90" s="42">
        <f>I90/I91*100</f>
        <v>51.15937595594983</v>
      </c>
      <c r="M90" s="46">
        <f t="shared" si="6"/>
        <v>59.55204216073782</v>
      </c>
      <c r="N90" s="46">
        <f t="shared" si="7"/>
        <v>122.55399567370364</v>
      </c>
      <c r="O90" s="47">
        <f t="shared" si="8"/>
        <v>72.98340717327278</v>
      </c>
      <c r="P90" s="48">
        <f t="shared" si="9"/>
        <v>80.24860841916981</v>
      </c>
    </row>
    <row r="91" spans="1:16" ht="12.75" customHeight="1">
      <c r="A91" s="1">
        <v>37</v>
      </c>
      <c r="B91" s="190"/>
      <c r="C91" s="169" t="s">
        <v>29</v>
      </c>
      <c r="D91" s="169"/>
      <c r="E91" s="64">
        <f>SUM(E87:E90)</f>
        <v>44051</v>
      </c>
      <c r="F91" s="64">
        <f>G91/E91</f>
        <v>66.52236604617376</v>
      </c>
      <c r="G91" s="64">
        <f>SUM(G87:G90)</f>
        <v>2930376.7467</v>
      </c>
      <c r="H91" s="66">
        <v>100</v>
      </c>
      <c r="I91" s="64">
        <f>SUM(I87:I90)</f>
        <v>32690</v>
      </c>
      <c r="J91" s="64">
        <f t="shared" si="11"/>
        <v>85.72367696543286</v>
      </c>
      <c r="K91" s="64">
        <f>SUM(K87:K90)</f>
        <v>2802307</v>
      </c>
      <c r="L91" s="66">
        <v>100</v>
      </c>
      <c r="M91" s="68">
        <f t="shared" si="6"/>
        <v>74.20943905927221</v>
      </c>
      <c r="N91" s="68">
        <f t="shared" si="7"/>
        <v>128.86444373600798</v>
      </c>
      <c r="O91" s="67">
        <f t="shared" si="8"/>
        <v>95.62958084334296</v>
      </c>
      <c r="P91" s="69">
        <f t="shared" si="9"/>
        <v>100</v>
      </c>
    </row>
    <row r="92" spans="1:16" ht="12.75" customHeight="1">
      <c r="A92" s="76">
        <v>38</v>
      </c>
      <c r="B92" s="57"/>
      <c r="C92" s="192" t="s">
        <v>1</v>
      </c>
      <c r="D92" s="192"/>
      <c r="E92" s="58">
        <f>E69+E91</f>
        <v>50605</v>
      </c>
      <c r="F92" s="58">
        <f>G92/E92</f>
        <v>71.92765036458847</v>
      </c>
      <c r="G92" s="58">
        <f>G69+G91</f>
        <v>3639898.7467</v>
      </c>
      <c r="H92" s="60">
        <v>0</v>
      </c>
      <c r="I92" s="84">
        <f>I69+I91</f>
        <v>41759</v>
      </c>
      <c r="J92" s="58">
        <f t="shared" si="11"/>
        <v>85.60762949304342</v>
      </c>
      <c r="K92" s="58">
        <f>K69+K91</f>
        <v>3574889</v>
      </c>
      <c r="L92" s="60">
        <v>0</v>
      </c>
      <c r="M92" s="62">
        <f>I92/E92*100</f>
        <v>82.51951388202747</v>
      </c>
      <c r="N92" s="62">
        <f>J92/F92*100</f>
        <v>119.0190824517603</v>
      </c>
      <c r="O92" s="61">
        <f>K92/G92*100</f>
        <v>98.21396826604204</v>
      </c>
      <c r="P92" s="63">
        <v>0</v>
      </c>
    </row>
    <row r="93" spans="1:16" ht="12.75" customHeight="1">
      <c r="A93" s="92"/>
      <c r="B93" s="93"/>
      <c r="C93" s="94"/>
      <c r="D93" s="94"/>
      <c r="E93" s="95"/>
      <c r="F93" s="96"/>
      <c r="G93" s="96"/>
      <c r="H93" s="98"/>
      <c r="I93" s="96"/>
      <c r="J93" s="96"/>
      <c r="K93" s="96"/>
      <c r="L93" s="98"/>
      <c r="M93" s="103"/>
      <c r="N93" s="103"/>
      <c r="O93" s="103"/>
      <c r="P93" s="104"/>
    </row>
    <row r="94" spans="1:16" ht="12.75" customHeight="1">
      <c r="A94" s="193" t="s">
        <v>2</v>
      </c>
      <c r="B94" s="193"/>
      <c r="C94" s="193"/>
      <c r="D94" s="193"/>
      <c r="E94" s="89"/>
      <c r="F94" s="90"/>
      <c r="G94" s="90"/>
      <c r="H94" s="99"/>
      <c r="I94" s="90"/>
      <c r="J94" s="90"/>
      <c r="K94" s="90"/>
      <c r="L94" s="99"/>
      <c r="M94" s="105"/>
      <c r="N94" s="105"/>
      <c r="O94" s="105"/>
      <c r="P94" s="104"/>
    </row>
    <row r="95" spans="1:16" ht="12.75" customHeight="1">
      <c r="A95" s="167" t="s">
        <v>48</v>
      </c>
      <c r="B95" s="167"/>
      <c r="C95" s="167"/>
      <c r="D95" s="167"/>
      <c r="F95" s="170" t="s">
        <v>38</v>
      </c>
      <c r="G95" s="170"/>
      <c r="H95" s="170"/>
      <c r="I95" s="170"/>
      <c r="J95" s="170"/>
      <c r="P95" s="28"/>
    </row>
    <row r="96" spans="1:16" ht="12.75" customHeight="1">
      <c r="A96" s="170" t="s">
        <v>96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</row>
    <row r="97" spans="2:16" ht="12.75" customHeight="1">
      <c r="B97" s="168" t="s">
        <v>45</v>
      </c>
      <c r="C97" s="168"/>
      <c r="D97" s="168"/>
      <c r="M97" s="207" t="s">
        <v>51</v>
      </c>
      <c r="N97" s="207"/>
      <c r="O97" s="207"/>
      <c r="P97" s="207"/>
    </row>
    <row r="98" spans="1:16" ht="12.75" customHeight="1">
      <c r="A98" s="172" t="s">
        <v>5</v>
      </c>
      <c r="B98" s="174" t="s">
        <v>6</v>
      </c>
      <c r="C98" s="174"/>
      <c r="D98" s="175"/>
      <c r="E98" s="178" t="s">
        <v>97</v>
      </c>
      <c r="F98" s="179"/>
      <c r="G98" s="179"/>
      <c r="H98" s="180"/>
      <c r="I98" s="178" t="s">
        <v>98</v>
      </c>
      <c r="J98" s="179"/>
      <c r="K98" s="179"/>
      <c r="L98" s="180"/>
      <c r="M98" s="204" t="s">
        <v>39</v>
      </c>
      <c r="N98" s="205"/>
      <c r="O98" s="205"/>
      <c r="P98" s="206"/>
    </row>
    <row r="99" spans="1:16" ht="12.75" customHeight="1">
      <c r="A99" s="173"/>
      <c r="B99" s="176"/>
      <c r="C99" s="176"/>
      <c r="D99" s="177"/>
      <c r="E99" s="81" t="s">
        <v>7</v>
      </c>
      <c r="F99" s="52" t="s">
        <v>8</v>
      </c>
      <c r="G99" s="52" t="s">
        <v>9</v>
      </c>
      <c r="H99" s="54" t="s">
        <v>33</v>
      </c>
      <c r="I99" s="52" t="s">
        <v>7</v>
      </c>
      <c r="J99" s="52" t="s">
        <v>8</v>
      </c>
      <c r="K99" s="52" t="s">
        <v>9</v>
      </c>
      <c r="L99" s="54" t="s">
        <v>33</v>
      </c>
      <c r="M99" s="55" t="s">
        <v>40</v>
      </c>
      <c r="N99" s="55" t="s">
        <v>42</v>
      </c>
      <c r="O99" s="55" t="s">
        <v>41</v>
      </c>
      <c r="P99" s="56" t="s">
        <v>47</v>
      </c>
    </row>
    <row r="100" spans="1:16" ht="9.75" customHeight="1">
      <c r="A100" s="11">
        <v>1</v>
      </c>
      <c r="B100" s="186">
        <v>2</v>
      </c>
      <c r="C100" s="187"/>
      <c r="D100" s="188"/>
      <c r="E100" s="82">
        <v>3</v>
      </c>
      <c r="F100" s="21">
        <v>4</v>
      </c>
      <c r="G100" s="21">
        <v>5</v>
      </c>
      <c r="H100" s="26">
        <v>6</v>
      </c>
      <c r="I100" s="21">
        <v>7</v>
      </c>
      <c r="J100" s="21">
        <v>8</v>
      </c>
      <c r="K100" s="21">
        <v>9</v>
      </c>
      <c r="L100" s="26">
        <v>10</v>
      </c>
      <c r="M100" s="25">
        <v>11</v>
      </c>
      <c r="N100" s="25">
        <v>12</v>
      </c>
      <c r="O100" s="26">
        <v>13</v>
      </c>
      <c r="P100" s="27">
        <v>14</v>
      </c>
    </row>
    <row r="101" spans="1:16" ht="12.75" customHeight="1">
      <c r="A101" s="1">
        <v>1</v>
      </c>
      <c r="B101" s="171" t="s">
        <v>32</v>
      </c>
      <c r="C101" s="171" t="s">
        <v>10</v>
      </c>
      <c r="D101" s="1" t="s">
        <v>12</v>
      </c>
      <c r="E101" s="41">
        <v>0</v>
      </c>
      <c r="F101" s="41">
        <v>0</v>
      </c>
      <c r="G101" s="41">
        <f>E101*F101</f>
        <v>0</v>
      </c>
      <c r="H101" s="42">
        <f>E101/E105*100</f>
        <v>0</v>
      </c>
      <c r="I101" s="152">
        <v>0</v>
      </c>
      <c r="J101" s="41">
        <v>0</v>
      </c>
      <c r="K101" s="152">
        <v>0</v>
      </c>
      <c r="L101" s="42">
        <f>I101/I105*100</f>
        <v>0</v>
      </c>
      <c r="M101" s="46">
        <v>0</v>
      </c>
      <c r="N101" s="46">
        <v>0</v>
      </c>
      <c r="O101" s="46">
        <v>0</v>
      </c>
      <c r="P101" s="47">
        <v>0</v>
      </c>
    </row>
    <row r="102" spans="1:16" ht="12.75" customHeight="1">
      <c r="A102" s="1">
        <v>2</v>
      </c>
      <c r="B102" s="171"/>
      <c r="C102" s="171"/>
      <c r="D102" s="1" t="s">
        <v>37</v>
      </c>
      <c r="E102" s="41">
        <v>0</v>
      </c>
      <c r="F102" s="41">
        <v>0</v>
      </c>
      <c r="G102" s="41">
        <f>E102*F102</f>
        <v>0</v>
      </c>
      <c r="H102" s="42">
        <f>E102/E105*100</f>
        <v>0</v>
      </c>
      <c r="I102" s="152">
        <v>0</v>
      </c>
      <c r="J102" s="41">
        <v>0</v>
      </c>
      <c r="K102" s="152">
        <v>0</v>
      </c>
      <c r="L102" s="42">
        <f>I102/I105*100</f>
        <v>0</v>
      </c>
      <c r="M102" s="46">
        <v>0</v>
      </c>
      <c r="N102" s="46">
        <v>0</v>
      </c>
      <c r="O102" s="46">
        <v>0</v>
      </c>
      <c r="P102" s="47">
        <v>0</v>
      </c>
    </row>
    <row r="103" spans="1:16" ht="12.75" customHeight="1">
      <c r="A103" s="1">
        <v>3</v>
      </c>
      <c r="B103" s="171"/>
      <c r="C103" s="171"/>
      <c r="D103" s="1" t="s">
        <v>13</v>
      </c>
      <c r="E103" s="41">
        <v>0</v>
      </c>
      <c r="F103" s="41">
        <v>0</v>
      </c>
      <c r="G103" s="41">
        <f>E103*F103</f>
        <v>0</v>
      </c>
      <c r="H103" s="42">
        <f>E103/E105*100</f>
        <v>0</v>
      </c>
      <c r="I103" s="152">
        <v>0</v>
      </c>
      <c r="J103" s="41">
        <v>0</v>
      </c>
      <c r="K103" s="152">
        <v>0</v>
      </c>
      <c r="L103" s="42">
        <f>I103/I105*100</f>
        <v>0</v>
      </c>
      <c r="M103" s="46">
        <v>0</v>
      </c>
      <c r="N103" s="46">
        <v>0</v>
      </c>
      <c r="O103" s="46">
        <v>0</v>
      </c>
      <c r="P103" s="47">
        <v>0</v>
      </c>
    </row>
    <row r="104" spans="1:16" ht="12.75" customHeight="1">
      <c r="A104" s="1">
        <v>4</v>
      </c>
      <c r="B104" s="171"/>
      <c r="C104" s="171"/>
      <c r="D104" s="1" t="s">
        <v>14</v>
      </c>
      <c r="E104" s="49">
        <v>599</v>
      </c>
      <c r="F104" s="49">
        <v>106</v>
      </c>
      <c r="G104" s="41">
        <f>E104*F104</f>
        <v>63494</v>
      </c>
      <c r="H104" s="42">
        <f>E104/E105*100</f>
        <v>100</v>
      </c>
      <c r="I104" s="152">
        <v>478</v>
      </c>
      <c r="J104" s="41">
        <f>K104/I104</f>
        <v>93.59832635983264</v>
      </c>
      <c r="K104" s="152">
        <v>44740</v>
      </c>
      <c r="L104" s="42">
        <f>I104/I105*100</f>
        <v>100</v>
      </c>
      <c r="M104" s="46">
        <f aca="true" t="shared" si="12" ref="M104:M113">I104/E104*100</f>
        <v>79.79966611018364</v>
      </c>
      <c r="N104" s="46">
        <f aca="true" t="shared" si="13" ref="N104:P105">J104/F104*100</f>
        <v>88.30030788663457</v>
      </c>
      <c r="O104" s="46">
        <f t="shared" si="13"/>
        <v>70.46335086779854</v>
      </c>
      <c r="P104" s="47">
        <f t="shared" si="13"/>
        <v>100</v>
      </c>
    </row>
    <row r="105" spans="1:16" ht="12.75" customHeight="1">
      <c r="A105" s="1">
        <v>5</v>
      </c>
      <c r="B105" s="171"/>
      <c r="C105" s="171"/>
      <c r="D105" s="3" t="s">
        <v>0</v>
      </c>
      <c r="E105" s="122">
        <f>SUM(E101:E104)</f>
        <v>599</v>
      </c>
      <c r="F105" s="122">
        <f>G105/E105</f>
        <v>106</v>
      </c>
      <c r="G105" s="122">
        <f>SUM(G101:G104)</f>
        <v>63494</v>
      </c>
      <c r="H105" s="124">
        <v>100</v>
      </c>
      <c r="I105" s="149">
        <f>SUM(I101:I104)</f>
        <v>478</v>
      </c>
      <c r="J105" s="122">
        <f>K105/I105</f>
        <v>93.59832635983264</v>
      </c>
      <c r="K105" s="151">
        <f>SUM(K101:K104)</f>
        <v>44740</v>
      </c>
      <c r="L105" s="124">
        <v>100</v>
      </c>
      <c r="M105" s="126">
        <f t="shared" si="12"/>
        <v>79.79966611018364</v>
      </c>
      <c r="N105" s="126">
        <f t="shared" si="13"/>
        <v>88.30030788663457</v>
      </c>
      <c r="O105" s="126">
        <f t="shared" si="13"/>
        <v>70.46335086779854</v>
      </c>
      <c r="P105" s="125">
        <f t="shared" si="13"/>
        <v>100</v>
      </c>
    </row>
    <row r="106" spans="1:16" ht="12.75" customHeight="1">
      <c r="A106" s="1">
        <v>6</v>
      </c>
      <c r="B106" s="171"/>
      <c r="C106" s="171" t="s">
        <v>11</v>
      </c>
      <c r="D106" s="1" t="s">
        <v>12</v>
      </c>
      <c r="E106" s="41">
        <v>0</v>
      </c>
      <c r="F106" s="41">
        <v>0</v>
      </c>
      <c r="G106" s="41">
        <f>E106*F106</f>
        <v>0</v>
      </c>
      <c r="H106" s="42">
        <f>E106/E110*100</f>
        <v>0</v>
      </c>
      <c r="I106" s="152">
        <v>0</v>
      </c>
      <c r="J106" s="41">
        <v>0</v>
      </c>
      <c r="K106" s="152">
        <v>0</v>
      </c>
      <c r="L106" s="42">
        <f>I106/I110*100</f>
        <v>0</v>
      </c>
      <c r="M106" s="46">
        <v>0</v>
      </c>
      <c r="N106" s="46">
        <v>0</v>
      </c>
      <c r="O106" s="46">
        <v>0</v>
      </c>
      <c r="P106" s="47">
        <v>0</v>
      </c>
    </row>
    <row r="107" spans="1:16" ht="12.75" customHeight="1">
      <c r="A107" s="1">
        <v>7</v>
      </c>
      <c r="B107" s="171"/>
      <c r="C107" s="171"/>
      <c r="D107" s="1" t="s">
        <v>37</v>
      </c>
      <c r="E107" s="41">
        <v>0</v>
      </c>
      <c r="F107" s="41">
        <v>0</v>
      </c>
      <c r="G107" s="41">
        <f>E107*F107</f>
        <v>0</v>
      </c>
      <c r="H107" s="42">
        <f>E107/E110*100</f>
        <v>0</v>
      </c>
      <c r="I107" s="152">
        <v>0</v>
      </c>
      <c r="J107" s="41">
        <v>0</v>
      </c>
      <c r="K107" s="152">
        <v>0</v>
      </c>
      <c r="L107" s="42">
        <f>I107/I110*100</f>
        <v>0</v>
      </c>
      <c r="M107" s="46">
        <v>0</v>
      </c>
      <c r="N107" s="46">
        <v>0</v>
      </c>
      <c r="O107" s="46">
        <v>0</v>
      </c>
      <c r="P107" s="47">
        <v>0</v>
      </c>
    </row>
    <row r="108" spans="1:16" ht="12.75" customHeight="1">
      <c r="A108" s="1">
        <v>8</v>
      </c>
      <c r="B108" s="171"/>
      <c r="C108" s="171"/>
      <c r="D108" s="1" t="s">
        <v>13</v>
      </c>
      <c r="E108" s="41">
        <v>0</v>
      </c>
      <c r="F108" s="41">
        <v>0</v>
      </c>
      <c r="G108" s="41">
        <f>E108*F108</f>
        <v>0</v>
      </c>
      <c r="H108" s="42">
        <f>E108/E110*100</f>
        <v>0</v>
      </c>
      <c r="I108" s="152">
        <v>0</v>
      </c>
      <c r="J108" s="41">
        <v>0</v>
      </c>
      <c r="K108" s="152">
        <v>0</v>
      </c>
      <c r="L108" s="42">
        <f>I108/I110*100</f>
        <v>0</v>
      </c>
      <c r="M108" s="46">
        <v>0</v>
      </c>
      <c r="N108" s="46">
        <v>0</v>
      </c>
      <c r="O108" s="46">
        <v>0</v>
      </c>
      <c r="P108" s="47">
        <v>0</v>
      </c>
    </row>
    <row r="109" spans="1:16" ht="12.75" customHeight="1">
      <c r="A109" s="1">
        <v>9</v>
      </c>
      <c r="B109" s="171"/>
      <c r="C109" s="171"/>
      <c r="D109" s="1" t="s">
        <v>14</v>
      </c>
      <c r="E109" s="49">
        <v>458</v>
      </c>
      <c r="F109" s="49">
        <v>106</v>
      </c>
      <c r="G109" s="41">
        <f>E109*F109</f>
        <v>48548</v>
      </c>
      <c r="H109" s="42">
        <f>E109/E110*100</f>
        <v>100</v>
      </c>
      <c r="I109" s="152">
        <v>278</v>
      </c>
      <c r="J109" s="41">
        <f>K109/I109</f>
        <v>91.41007194244604</v>
      </c>
      <c r="K109" s="152">
        <v>25412</v>
      </c>
      <c r="L109" s="42">
        <f>I109/I110*100</f>
        <v>100</v>
      </c>
      <c r="M109" s="46">
        <f t="shared" si="12"/>
        <v>60.698689956331876</v>
      </c>
      <c r="N109" s="46">
        <f aca="true" t="shared" si="14" ref="N109:P113">J109/F109*100</f>
        <v>86.23591692683588</v>
      </c>
      <c r="O109" s="46">
        <f t="shared" si="14"/>
        <v>52.344071846420036</v>
      </c>
      <c r="P109" s="47">
        <f t="shared" si="14"/>
        <v>100</v>
      </c>
    </row>
    <row r="110" spans="1:16" ht="12.75" customHeight="1">
      <c r="A110" s="1">
        <v>10</v>
      </c>
      <c r="B110" s="171"/>
      <c r="C110" s="171"/>
      <c r="D110" s="3" t="s">
        <v>0</v>
      </c>
      <c r="E110" s="122">
        <f>SUM(E106:E109)</f>
        <v>458</v>
      </c>
      <c r="F110" s="122">
        <f>G110/E110</f>
        <v>106</v>
      </c>
      <c r="G110" s="122">
        <f>SUM(G106:G109)</f>
        <v>48548</v>
      </c>
      <c r="H110" s="124">
        <v>100</v>
      </c>
      <c r="I110" s="149">
        <f>SUM(I106:I109)</f>
        <v>278</v>
      </c>
      <c r="J110" s="122">
        <f>K110/I110</f>
        <v>91.41007194244604</v>
      </c>
      <c r="K110" s="151">
        <f>SUM(K106:K109)</f>
        <v>25412</v>
      </c>
      <c r="L110" s="124">
        <v>100</v>
      </c>
      <c r="M110" s="126">
        <f t="shared" si="12"/>
        <v>60.698689956331876</v>
      </c>
      <c r="N110" s="126">
        <f t="shared" si="14"/>
        <v>86.23591692683588</v>
      </c>
      <c r="O110" s="126">
        <f t="shared" si="14"/>
        <v>52.344071846420036</v>
      </c>
      <c r="P110" s="125">
        <f t="shared" si="14"/>
        <v>100</v>
      </c>
    </row>
    <row r="111" spans="1:16" ht="12.75" customHeight="1">
      <c r="A111" s="1">
        <v>11</v>
      </c>
      <c r="B111" s="171"/>
      <c r="C111" s="185" t="s">
        <v>15</v>
      </c>
      <c r="D111" s="185"/>
      <c r="E111" s="122">
        <f>E105+E110</f>
        <v>1057</v>
      </c>
      <c r="F111" s="122">
        <f>G111/E111</f>
        <v>106</v>
      </c>
      <c r="G111" s="122">
        <f>G105+G110</f>
        <v>112042</v>
      </c>
      <c r="H111" s="124">
        <f>E111/E115*100</f>
        <v>21.076769690927218</v>
      </c>
      <c r="I111" s="149">
        <f>I105+I110</f>
        <v>756</v>
      </c>
      <c r="J111" s="122">
        <f>K111/I111</f>
        <v>92.7936507936508</v>
      </c>
      <c r="K111" s="151">
        <f>K105+K110</f>
        <v>70152</v>
      </c>
      <c r="L111" s="124">
        <f>I111/I115*100</f>
        <v>40.57971014492754</v>
      </c>
      <c r="M111" s="126">
        <f t="shared" si="12"/>
        <v>71.52317880794702</v>
      </c>
      <c r="N111" s="126">
        <f t="shared" si="14"/>
        <v>87.5411799940102</v>
      </c>
      <c r="O111" s="126">
        <f t="shared" si="14"/>
        <v>62.612234697702654</v>
      </c>
      <c r="P111" s="125">
        <f t="shared" si="14"/>
        <v>192.53287263652942</v>
      </c>
    </row>
    <row r="112" spans="1:16" ht="12.75" customHeight="1">
      <c r="A112" s="1">
        <v>12</v>
      </c>
      <c r="B112" s="171"/>
      <c r="C112" s="182" t="s">
        <v>16</v>
      </c>
      <c r="D112" s="182"/>
      <c r="E112" s="41">
        <v>877</v>
      </c>
      <c r="F112" s="41">
        <v>51</v>
      </c>
      <c r="G112" s="41">
        <f>E112*F112</f>
        <v>44727</v>
      </c>
      <c r="H112" s="42">
        <f>E112/E115*100</f>
        <v>17.48753738783649</v>
      </c>
      <c r="I112" s="152">
        <v>949</v>
      </c>
      <c r="J112" s="41">
        <f>K112/I112</f>
        <v>52.53530031612223</v>
      </c>
      <c r="K112" s="152">
        <v>49856</v>
      </c>
      <c r="L112" s="42">
        <f>I112/I115*100</f>
        <v>50.939345142243695</v>
      </c>
      <c r="M112" s="46">
        <f t="shared" si="12"/>
        <v>108.20980615735462</v>
      </c>
      <c r="N112" s="46">
        <f t="shared" si="14"/>
        <v>103.01039277671026</v>
      </c>
      <c r="O112" s="46">
        <f t="shared" si="14"/>
        <v>111.4673463456078</v>
      </c>
      <c r="P112" s="47">
        <f t="shared" si="14"/>
        <v>291.2894137837539</v>
      </c>
    </row>
    <row r="113" spans="1:16" ht="12.75" customHeight="1">
      <c r="A113" s="1">
        <v>13</v>
      </c>
      <c r="B113" s="171"/>
      <c r="C113" s="182" t="s">
        <v>17</v>
      </c>
      <c r="D113" s="182"/>
      <c r="E113" s="41">
        <v>3081</v>
      </c>
      <c r="F113" s="41">
        <v>25</v>
      </c>
      <c r="G113" s="51">
        <f>E113*F113</f>
        <v>77025</v>
      </c>
      <c r="H113" s="42">
        <f>E113/E115*100</f>
        <v>61.435692921236296</v>
      </c>
      <c r="I113" s="152">
        <v>158</v>
      </c>
      <c r="J113" s="41">
        <f>K113/I113</f>
        <v>19.196202531645568</v>
      </c>
      <c r="K113" s="152">
        <v>3033</v>
      </c>
      <c r="L113" s="42">
        <f>I113/I115*100</f>
        <v>8.480944712828771</v>
      </c>
      <c r="M113" s="46">
        <f t="shared" si="12"/>
        <v>5.128205128205128</v>
      </c>
      <c r="N113" s="46">
        <f t="shared" si="14"/>
        <v>76.78481012658227</v>
      </c>
      <c r="O113" s="46">
        <f t="shared" si="14"/>
        <v>3.937682570593963</v>
      </c>
      <c r="P113" s="47">
        <f t="shared" si="14"/>
        <v>13.804588683815735</v>
      </c>
    </row>
    <row r="114" spans="1:16" ht="12.75" customHeight="1">
      <c r="A114" s="1">
        <v>14</v>
      </c>
      <c r="B114" s="171"/>
      <c r="C114" s="208" t="s">
        <v>89</v>
      </c>
      <c r="D114" s="209"/>
      <c r="E114" s="41">
        <v>0</v>
      </c>
      <c r="F114" s="41">
        <v>0</v>
      </c>
      <c r="G114" s="41">
        <f>E114*F114</f>
        <v>0</v>
      </c>
      <c r="H114" s="42">
        <f>E114/E115*100</f>
        <v>0</v>
      </c>
      <c r="I114" s="152">
        <v>0</v>
      </c>
      <c r="J114" s="41">
        <v>0</v>
      </c>
      <c r="K114" s="152">
        <v>0</v>
      </c>
      <c r="L114" s="42">
        <f>I114/I115*100</f>
        <v>0</v>
      </c>
      <c r="M114" s="46">
        <v>0</v>
      </c>
      <c r="N114" s="46">
        <v>0</v>
      </c>
      <c r="O114" s="46">
        <v>0</v>
      </c>
      <c r="P114" s="47">
        <v>0</v>
      </c>
    </row>
    <row r="115" spans="1:16" ht="12.75" customHeight="1">
      <c r="A115" s="1">
        <v>15</v>
      </c>
      <c r="B115" s="171"/>
      <c r="C115" s="169" t="s">
        <v>18</v>
      </c>
      <c r="D115" s="169"/>
      <c r="E115" s="64">
        <f>SUM(E111:E114)</f>
        <v>5015</v>
      </c>
      <c r="F115" s="64">
        <f>G115/E115</f>
        <v>46.618943170488535</v>
      </c>
      <c r="G115" s="64">
        <f>SUM(G111:G114)</f>
        <v>233794</v>
      </c>
      <c r="H115" s="66">
        <v>100</v>
      </c>
      <c r="I115" s="64">
        <f>SUM(I111:I114)</f>
        <v>1863</v>
      </c>
      <c r="J115" s="64">
        <f>K115/I115</f>
        <v>66.044551798175</v>
      </c>
      <c r="K115" s="64">
        <f>SUM(K111:K114)</f>
        <v>123041</v>
      </c>
      <c r="L115" s="66">
        <v>100</v>
      </c>
      <c r="M115" s="67">
        <f>I115/E115*100</f>
        <v>37.14855433698903</v>
      </c>
      <c r="N115" s="68">
        <f>J115/F115*100</f>
        <v>141.66891676768762</v>
      </c>
      <c r="O115" s="68">
        <f>K115/G115*100</f>
        <v>52.6279545240682</v>
      </c>
      <c r="P115" s="67">
        <f>L115/H115*100</f>
        <v>100</v>
      </c>
    </row>
    <row r="116" spans="1:16" ht="12.75" customHeight="1">
      <c r="A116" s="1">
        <v>16</v>
      </c>
      <c r="B116" s="189" t="s">
        <v>31</v>
      </c>
      <c r="C116" s="189" t="s">
        <v>3</v>
      </c>
      <c r="D116" s="1" t="s">
        <v>19</v>
      </c>
      <c r="E116" s="152">
        <v>0</v>
      </c>
      <c r="F116" s="152">
        <v>0</v>
      </c>
      <c r="G116" s="41">
        <f>E116*F116</f>
        <v>0</v>
      </c>
      <c r="H116" s="42">
        <v>0</v>
      </c>
      <c r="I116" s="41">
        <v>0</v>
      </c>
      <c r="J116" s="41">
        <v>0</v>
      </c>
      <c r="K116" s="150">
        <v>0</v>
      </c>
      <c r="L116" s="42">
        <v>0</v>
      </c>
      <c r="M116" s="47">
        <v>0</v>
      </c>
      <c r="N116" s="46">
        <v>0</v>
      </c>
      <c r="O116" s="46">
        <v>0</v>
      </c>
      <c r="P116" s="47">
        <v>0</v>
      </c>
    </row>
    <row r="117" spans="1:16" ht="12.75" customHeight="1">
      <c r="A117" s="1">
        <v>17</v>
      </c>
      <c r="B117" s="190"/>
      <c r="C117" s="190"/>
      <c r="D117" s="1" t="s">
        <v>20</v>
      </c>
      <c r="E117" s="152">
        <v>0</v>
      </c>
      <c r="F117" s="152">
        <v>0</v>
      </c>
      <c r="G117" s="41">
        <f>E117*F117</f>
        <v>0</v>
      </c>
      <c r="H117" s="42">
        <v>0</v>
      </c>
      <c r="I117" s="41">
        <v>0</v>
      </c>
      <c r="J117" s="41">
        <v>0</v>
      </c>
      <c r="K117" s="150">
        <v>0</v>
      </c>
      <c r="L117" s="42">
        <v>0</v>
      </c>
      <c r="M117" s="47">
        <v>0</v>
      </c>
      <c r="N117" s="46">
        <v>0</v>
      </c>
      <c r="O117" s="46">
        <v>0</v>
      </c>
      <c r="P117" s="47">
        <v>0</v>
      </c>
    </row>
    <row r="118" spans="1:16" ht="12.75" customHeight="1">
      <c r="A118" s="1">
        <v>18</v>
      </c>
      <c r="B118" s="190"/>
      <c r="C118" s="190"/>
      <c r="D118" s="1" t="s">
        <v>21</v>
      </c>
      <c r="E118" s="152">
        <v>0</v>
      </c>
      <c r="F118" s="152">
        <v>0</v>
      </c>
      <c r="G118" s="41">
        <f>E118*F118</f>
        <v>0</v>
      </c>
      <c r="H118" s="42">
        <v>0</v>
      </c>
      <c r="I118" s="41">
        <v>0</v>
      </c>
      <c r="J118" s="41">
        <v>0</v>
      </c>
      <c r="K118" s="150">
        <v>0</v>
      </c>
      <c r="L118" s="42">
        <v>0</v>
      </c>
      <c r="M118" s="47">
        <v>0</v>
      </c>
      <c r="N118" s="46">
        <v>0</v>
      </c>
      <c r="O118" s="46">
        <v>0</v>
      </c>
      <c r="P118" s="47">
        <v>0</v>
      </c>
    </row>
    <row r="119" spans="1:16" ht="12.75" customHeight="1">
      <c r="A119" s="1">
        <v>19</v>
      </c>
      <c r="B119" s="190"/>
      <c r="C119" s="190"/>
      <c r="D119" s="1" t="s">
        <v>22</v>
      </c>
      <c r="E119" s="152">
        <v>0</v>
      </c>
      <c r="F119" s="152">
        <v>0</v>
      </c>
      <c r="G119" s="41">
        <f>E119*F119</f>
        <v>0</v>
      </c>
      <c r="H119" s="42">
        <v>0</v>
      </c>
      <c r="I119" s="41">
        <v>0</v>
      </c>
      <c r="J119" s="41">
        <v>0</v>
      </c>
      <c r="K119" s="150">
        <v>0</v>
      </c>
      <c r="L119" s="42">
        <v>0</v>
      </c>
      <c r="M119" s="47">
        <v>0</v>
      </c>
      <c r="N119" s="46">
        <v>0</v>
      </c>
      <c r="O119" s="46">
        <v>0</v>
      </c>
      <c r="P119" s="47">
        <v>0</v>
      </c>
    </row>
    <row r="120" spans="1:16" ht="12.75" customHeight="1">
      <c r="A120" s="1">
        <v>20</v>
      </c>
      <c r="B120" s="190"/>
      <c r="C120" s="190"/>
      <c r="D120" s="1" t="s">
        <v>23</v>
      </c>
      <c r="E120" s="152">
        <v>28</v>
      </c>
      <c r="F120" s="152">
        <v>56</v>
      </c>
      <c r="G120" s="41">
        <f>E120*F120</f>
        <v>1568</v>
      </c>
      <c r="H120" s="42">
        <v>100</v>
      </c>
      <c r="I120" s="41">
        <v>0</v>
      </c>
      <c r="J120" s="41">
        <v>0</v>
      </c>
      <c r="K120" s="150">
        <v>0</v>
      </c>
      <c r="L120" s="42">
        <v>0</v>
      </c>
      <c r="M120" s="47">
        <v>0</v>
      </c>
      <c r="N120" s="46">
        <v>0</v>
      </c>
      <c r="O120" s="46">
        <v>0</v>
      </c>
      <c r="P120" s="47">
        <f>L120/H120*100</f>
        <v>0</v>
      </c>
    </row>
    <row r="121" spans="1:16" ht="12.75" customHeight="1">
      <c r="A121" s="1">
        <v>21</v>
      </c>
      <c r="B121" s="190"/>
      <c r="C121" s="191"/>
      <c r="D121" s="3" t="s">
        <v>0</v>
      </c>
      <c r="E121" s="122">
        <f>SUM(E116:E120)</f>
        <v>28</v>
      </c>
      <c r="F121" s="122">
        <f>G121/E121</f>
        <v>56</v>
      </c>
      <c r="G121" s="122">
        <f>SUM(G116:G120)</f>
        <v>1568</v>
      </c>
      <c r="H121" s="124">
        <v>100</v>
      </c>
      <c r="I121" s="149">
        <v>0</v>
      </c>
      <c r="J121" s="122">
        <v>0</v>
      </c>
      <c r="K121" s="151">
        <v>0</v>
      </c>
      <c r="L121" s="124">
        <v>0</v>
      </c>
      <c r="M121" s="125">
        <v>0</v>
      </c>
      <c r="N121" s="126">
        <v>0</v>
      </c>
      <c r="O121" s="126">
        <v>0</v>
      </c>
      <c r="P121" s="125">
        <f>L121/H121*100</f>
        <v>0</v>
      </c>
    </row>
    <row r="122" spans="1:16" ht="12.75" customHeight="1">
      <c r="A122" s="1">
        <v>22</v>
      </c>
      <c r="B122" s="190"/>
      <c r="C122" s="189" t="s">
        <v>4</v>
      </c>
      <c r="D122" s="1" t="s">
        <v>19</v>
      </c>
      <c r="E122" s="152">
        <v>0</v>
      </c>
      <c r="F122" s="152">
        <v>0</v>
      </c>
      <c r="G122" s="41">
        <f>E122*F122</f>
        <v>0</v>
      </c>
      <c r="H122" s="42">
        <v>0</v>
      </c>
      <c r="I122" s="41">
        <v>0</v>
      </c>
      <c r="J122" s="41">
        <v>0</v>
      </c>
      <c r="K122" s="150">
        <v>0</v>
      </c>
      <c r="L122" s="42">
        <v>0</v>
      </c>
      <c r="M122" s="47">
        <v>0</v>
      </c>
      <c r="N122" s="46">
        <v>0</v>
      </c>
      <c r="O122" s="46">
        <v>0</v>
      </c>
      <c r="P122" s="47">
        <v>0</v>
      </c>
    </row>
    <row r="123" spans="1:16" ht="12.75" customHeight="1">
      <c r="A123" s="1">
        <v>23</v>
      </c>
      <c r="B123" s="190"/>
      <c r="C123" s="190"/>
      <c r="D123" s="1" t="s">
        <v>21</v>
      </c>
      <c r="E123" s="152">
        <v>4</v>
      </c>
      <c r="F123" s="152">
        <v>120</v>
      </c>
      <c r="G123" s="41">
        <f>E123*F123</f>
        <v>480</v>
      </c>
      <c r="H123" s="42">
        <v>100</v>
      </c>
      <c r="I123" s="41">
        <v>0</v>
      </c>
      <c r="J123" s="41">
        <v>0</v>
      </c>
      <c r="K123" s="150">
        <v>0</v>
      </c>
      <c r="L123" s="42">
        <v>0</v>
      </c>
      <c r="M123" s="47">
        <v>0</v>
      </c>
      <c r="N123" s="46">
        <v>0</v>
      </c>
      <c r="O123" s="46">
        <v>0</v>
      </c>
      <c r="P123" s="47">
        <v>0</v>
      </c>
    </row>
    <row r="124" spans="1:16" ht="12.75" customHeight="1">
      <c r="A124" s="1">
        <v>24</v>
      </c>
      <c r="B124" s="190"/>
      <c r="C124" s="190"/>
      <c r="D124" s="1" t="s">
        <v>22</v>
      </c>
      <c r="E124" s="152">
        <v>0</v>
      </c>
      <c r="F124" s="152">
        <v>0</v>
      </c>
      <c r="G124" s="41">
        <f>E124*F124</f>
        <v>0</v>
      </c>
      <c r="H124" s="42">
        <v>0</v>
      </c>
      <c r="I124" s="41">
        <v>0</v>
      </c>
      <c r="J124" s="41">
        <v>0</v>
      </c>
      <c r="K124" s="150">
        <v>0</v>
      </c>
      <c r="L124" s="42">
        <v>0</v>
      </c>
      <c r="M124" s="47">
        <v>0</v>
      </c>
      <c r="N124" s="46">
        <v>0</v>
      </c>
      <c r="O124" s="46">
        <v>0</v>
      </c>
      <c r="P124" s="47">
        <v>0</v>
      </c>
    </row>
    <row r="125" spans="1:16" ht="12.75" customHeight="1">
      <c r="A125" s="1">
        <v>25</v>
      </c>
      <c r="B125" s="190"/>
      <c r="C125" s="190"/>
      <c r="D125" s="1" t="s">
        <v>23</v>
      </c>
      <c r="E125" s="152">
        <v>0</v>
      </c>
      <c r="F125" s="152">
        <v>0</v>
      </c>
      <c r="G125" s="41">
        <f>E125*F125</f>
        <v>0</v>
      </c>
      <c r="H125" s="42">
        <v>100</v>
      </c>
      <c r="I125" s="152">
        <v>3</v>
      </c>
      <c r="J125" s="41">
        <f>K125/I125</f>
        <v>137.66666666666666</v>
      </c>
      <c r="K125" s="152">
        <v>413</v>
      </c>
      <c r="L125" s="42">
        <v>100</v>
      </c>
      <c r="M125" s="47">
        <v>0</v>
      </c>
      <c r="N125" s="46">
        <v>0</v>
      </c>
      <c r="O125" s="46">
        <v>0</v>
      </c>
      <c r="P125" s="47">
        <f>L125/H125*100</f>
        <v>100</v>
      </c>
    </row>
    <row r="126" spans="1:16" ht="12.75" customHeight="1">
      <c r="A126" s="1">
        <v>26</v>
      </c>
      <c r="B126" s="190"/>
      <c r="C126" s="191"/>
      <c r="D126" s="3" t="s">
        <v>0</v>
      </c>
      <c r="E126" s="122">
        <f>SUM(E122:E125)</f>
        <v>4</v>
      </c>
      <c r="F126" s="122">
        <v>120</v>
      </c>
      <c r="G126" s="122">
        <f>SUM(G122:G125)</f>
        <v>480</v>
      </c>
      <c r="H126" s="124">
        <v>100</v>
      </c>
      <c r="I126" s="149">
        <f>I122+I123+I124+I125</f>
        <v>3</v>
      </c>
      <c r="J126" s="41">
        <f>K126/I126</f>
        <v>137.66666666666666</v>
      </c>
      <c r="K126" s="151">
        <f>K122+K123+K124+K125</f>
        <v>413</v>
      </c>
      <c r="L126" s="124">
        <v>100</v>
      </c>
      <c r="M126" s="125">
        <v>0</v>
      </c>
      <c r="N126" s="126">
        <v>0</v>
      </c>
      <c r="O126" s="126">
        <v>0</v>
      </c>
      <c r="P126" s="125">
        <f>L126/H126*100</f>
        <v>100</v>
      </c>
    </row>
    <row r="127" spans="1:16" ht="12.75" customHeight="1">
      <c r="A127" s="1">
        <v>27</v>
      </c>
      <c r="B127" s="190"/>
      <c r="C127" s="189" t="s">
        <v>24</v>
      </c>
      <c r="D127" s="1" t="s">
        <v>19</v>
      </c>
      <c r="E127" s="152">
        <v>0</v>
      </c>
      <c r="F127" s="152">
        <v>0</v>
      </c>
      <c r="G127" s="41">
        <f>E127*F127</f>
        <v>0</v>
      </c>
      <c r="H127" s="42">
        <v>0</v>
      </c>
      <c r="I127" s="41">
        <v>0</v>
      </c>
      <c r="J127" s="41">
        <v>0</v>
      </c>
      <c r="K127" s="150">
        <v>0</v>
      </c>
      <c r="L127" s="42">
        <v>0</v>
      </c>
      <c r="M127" s="47">
        <v>0</v>
      </c>
      <c r="N127" s="46">
        <v>0</v>
      </c>
      <c r="O127" s="46">
        <v>0</v>
      </c>
      <c r="P127" s="47">
        <v>0</v>
      </c>
    </row>
    <row r="128" spans="1:16" ht="12.75" customHeight="1">
      <c r="A128" s="1">
        <v>28</v>
      </c>
      <c r="B128" s="190"/>
      <c r="C128" s="190"/>
      <c r="D128" s="1" t="s">
        <v>20</v>
      </c>
      <c r="E128" s="152">
        <v>0</v>
      </c>
      <c r="F128" s="152">
        <v>0</v>
      </c>
      <c r="G128" s="41">
        <f>E128*F128</f>
        <v>0</v>
      </c>
      <c r="H128" s="42">
        <v>0</v>
      </c>
      <c r="I128" s="41">
        <v>0</v>
      </c>
      <c r="J128" s="41">
        <v>0</v>
      </c>
      <c r="K128" s="150">
        <v>0</v>
      </c>
      <c r="L128" s="42">
        <v>0</v>
      </c>
      <c r="M128" s="47">
        <v>0</v>
      </c>
      <c r="N128" s="46">
        <v>0</v>
      </c>
      <c r="O128" s="46">
        <v>0</v>
      </c>
      <c r="P128" s="47">
        <v>0</v>
      </c>
    </row>
    <row r="129" spans="1:16" ht="12.75" customHeight="1">
      <c r="A129" s="1">
        <v>29</v>
      </c>
      <c r="B129" s="190"/>
      <c r="C129" s="190"/>
      <c r="D129" s="1" t="s">
        <v>21</v>
      </c>
      <c r="E129" s="152">
        <v>0</v>
      </c>
      <c r="F129" s="152">
        <v>0</v>
      </c>
      <c r="G129" s="41">
        <f>E129*F129</f>
        <v>0</v>
      </c>
      <c r="H129" s="42">
        <v>0</v>
      </c>
      <c r="I129" s="41">
        <v>0</v>
      </c>
      <c r="J129" s="41">
        <v>0</v>
      </c>
      <c r="K129" s="150">
        <v>0</v>
      </c>
      <c r="L129" s="42">
        <v>0</v>
      </c>
      <c r="M129" s="47">
        <v>0</v>
      </c>
      <c r="N129" s="46">
        <v>0</v>
      </c>
      <c r="O129" s="46">
        <v>0</v>
      </c>
      <c r="P129" s="47">
        <v>0</v>
      </c>
    </row>
    <row r="130" spans="1:16" ht="12.75" customHeight="1">
      <c r="A130" s="1">
        <v>30</v>
      </c>
      <c r="B130" s="190"/>
      <c r="C130" s="190"/>
      <c r="D130" s="1" t="s">
        <v>22</v>
      </c>
      <c r="E130" s="152">
        <v>0</v>
      </c>
      <c r="F130" s="152">
        <v>0</v>
      </c>
      <c r="G130" s="41">
        <f>E130*F130</f>
        <v>0</v>
      </c>
      <c r="H130" s="42">
        <v>0</v>
      </c>
      <c r="I130" s="41">
        <v>0</v>
      </c>
      <c r="J130" s="41">
        <v>0</v>
      </c>
      <c r="K130" s="150">
        <v>0</v>
      </c>
      <c r="L130" s="42">
        <v>0</v>
      </c>
      <c r="M130" s="47">
        <v>0</v>
      </c>
      <c r="N130" s="46">
        <v>0</v>
      </c>
      <c r="O130" s="46">
        <v>0</v>
      </c>
      <c r="P130" s="47">
        <v>0</v>
      </c>
    </row>
    <row r="131" spans="1:16" ht="12.75" customHeight="1">
      <c r="A131" s="1">
        <v>31</v>
      </c>
      <c r="B131" s="190"/>
      <c r="C131" s="191"/>
      <c r="D131" s="3" t="s">
        <v>0</v>
      </c>
      <c r="E131" s="122">
        <v>0</v>
      </c>
      <c r="F131" s="122">
        <v>0</v>
      </c>
      <c r="G131" s="122">
        <f>SUM(G127:G130)</f>
        <v>0</v>
      </c>
      <c r="H131" s="124">
        <v>0</v>
      </c>
      <c r="I131" s="149">
        <v>0</v>
      </c>
      <c r="J131" s="122">
        <v>0</v>
      </c>
      <c r="K131" s="151">
        <v>0</v>
      </c>
      <c r="L131" s="124">
        <v>0</v>
      </c>
      <c r="M131" s="125">
        <v>0</v>
      </c>
      <c r="N131" s="126">
        <v>0</v>
      </c>
      <c r="O131" s="126">
        <v>0</v>
      </c>
      <c r="P131" s="125">
        <v>0</v>
      </c>
    </row>
    <row r="132" spans="1:16" ht="12.75" customHeight="1">
      <c r="A132" s="1">
        <v>32</v>
      </c>
      <c r="B132" s="190"/>
      <c r="C132" s="182" t="s">
        <v>25</v>
      </c>
      <c r="D132" s="182"/>
      <c r="E132" s="41">
        <v>0</v>
      </c>
      <c r="F132" s="41">
        <v>0</v>
      </c>
      <c r="G132" s="41">
        <f>E132*F132</f>
        <v>0</v>
      </c>
      <c r="H132" s="42">
        <v>0</v>
      </c>
      <c r="I132" s="152">
        <v>0</v>
      </c>
      <c r="J132" s="41">
        <v>0</v>
      </c>
      <c r="K132" s="152">
        <v>0</v>
      </c>
      <c r="L132" s="42">
        <v>100</v>
      </c>
      <c r="M132" s="47">
        <v>0</v>
      </c>
      <c r="N132" s="46">
        <v>0</v>
      </c>
      <c r="O132" s="46">
        <v>0</v>
      </c>
      <c r="P132" s="47">
        <v>0</v>
      </c>
    </row>
    <row r="133" spans="1:16" ht="12.75" customHeight="1">
      <c r="A133" s="1">
        <v>33</v>
      </c>
      <c r="B133" s="190"/>
      <c r="C133" s="185" t="s">
        <v>26</v>
      </c>
      <c r="D133" s="185"/>
      <c r="E133" s="122">
        <f>E121+E126+E131+E132</f>
        <v>32</v>
      </c>
      <c r="F133" s="122">
        <v>64</v>
      </c>
      <c r="G133" s="122">
        <f>G121+G126+G131+G132</f>
        <v>2048</v>
      </c>
      <c r="H133" s="124">
        <f>E133/E137*100</f>
        <v>16.49484536082474</v>
      </c>
      <c r="I133" s="149">
        <f>I132+I131+I126+I121</f>
        <v>3</v>
      </c>
      <c r="J133" s="122">
        <v>138</v>
      </c>
      <c r="K133" s="151">
        <f>K132+K131+K126+K121</f>
        <v>413</v>
      </c>
      <c r="L133" s="124">
        <f>I133/I137*100</f>
        <v>0.2918287937743191</v>
      </c>
      <c r="M133" s="125">
        <v>0</v>
      </c>
      <c r="N133" s="126">
        <v>0</v>
      </c>
      <c r="O133" s="126">
        <v>0</v>
      </c>
      <c r="P133" s="125">
        <v>0</v>
      </c>
    </row>
    <row r="134" spans="1:16" ht="12.75" customHeight="1">
      <c r="A134" s="1">
        <v>34</v>
      </c>
      <c r="B134" s="190"/>
      <c r="C134" s="182" t="s">
        <v>27</v>
      </c>
      <c r="D134" s="182"/>
      <c r="E134" s="41">
        <v>162</v>
      </c>
      <c r="F134" s="41">
        <v>49</v>
      </c>
      <c r="G134" s="41">
        <f>E134*F134</f>
        <v>7938</v>
      </c>
      <c r="H134" s="42">
        <f>E134/E137*100</f>
        <v>83.50515463917526</v>
      </c>
      <c r="I134" s="152">
        <v>1025</v>
      </c>
      <c r="J134" s="41">
        <f>K134/I134</f>
        <v>53.26634146341463</v>
      </c>
      <c r="K134" s="152">
        <v>54598</v>
      </c>
      <c r="L134" s="124">
        <f>I134/I137*100</f>
        <v>99.70817120622569</v>
      </c>
      <c r="M134" s="47">
        <f>I134/E134*100</f>
        <v>632.716049382716</v>
      </c>
      <c r="N134" s="46">
        <f>J134/F134*100</f>
        <v>108.7068193130911</v>
      </c>
      <c r="O134" s="46">
        <f>K134/G134*100</f>
        <v>687.8054925673973</v>
      </c>
      <c r="P134" s="47">
        <f>L134/H134*100</f>
        <v>119.40361243214682</v>
      </c>
    </row>
    <row r="135" spans="1:16" ht="12.75" customHeight="1">
      <c r="A135" s="1">
        <v>35</v>
      </c>
      <c r="B135" s="190"/>
      <c r="C135" s="182" t="s">
        <v>17</v>
      </c>
      <c r="D135" s="182"/>
      <c r="E135" s="152">
        <v>0</v>
      </c>
      <c r="F135" s="152">
        <v>0</v>
      </c>
      <c r="G135" s="41">
        <f>E135*F135</f>
        <v>0</v>
      </c>
      <c r="H135" s="42">
        <f>E135/E138*100</f>
        <v>0</v>
      </c>
      <c r="I135" s="152">
        <v>0</v>
      </c>
      <c r="J135" s="41">
        <v>0</v>
      </c>
      <c r="K135" s="152">
        <v>0</v>
      </c>
      <c r="L135" s="124">
        <f>I135/I139*100</f>
        <v>0</v>
      </c>
      <c r="M135" s="47">
        <v>0</v>
      </c>
      <c r="N135" s="46">
        <v>0</v>
      </c>
      <c r="O135" s="46">
        <v>0</v>
      </c>
      <c r="P135" s="47">
        <v>0</v>
      </c>
    </row>
    <row r="136" spans="1:16" ht="12.75" customHeight="1">
      <c r="A136" s="1">
        <v>36</v>
      </c>
      <c r="B136" s="190"/>
      <c r="C136" s="182" t="s">
        <v>28</v>
      </c>
      <c r="D136" s="182"/>
      <c r="E136" s="152">
        <v>0</v>
      </c>
      <c r="F136" s="157">
        <v>45</v>
      </c>
      <c r="G136" s="41">
        <f>E136*F136</f>
        <v>0</v>
      </c>
      <c r="H136" s="42">
        <f>E136/E137*100</f>
        <v>0</v>
      </c>
      <c r="I136" s="41">
        <v>0</v>
      </c>
      <c r="J136" s="41">
        <v>0</v>
      </c>
      <c r="K136" s="152">
        <v>0</v>
      </c>
      <c r="L136" s="124">
        <f>I136/I137*100</f>
        <v>0</v>
      </c>
      <c r="M136" s="47">
        <v>0</v>
      </c>
      <c r="N136" s="46">
        <f aca="true" t="shared" si="15" ref="M136:O137">J136/F136*100</f>
        <v>0</v>
      </c>
      <c r="O136" s="46">
        <v>0</v>
      </c>
      <c r="P136" s="47">
        <v>0</v>
      </c>
    </row>
    <row r="137" spans="1:16" ht="12.75" customHeight="1">
      <c r="A137" s="1">
        <v>37</v>
      </c>
      <c r="B137" s="190"/>
      <c r="C137" s="169" t="s">
        <v>29</v>
      </c>
      <c r="D137" s="169"/>
      <c r="E137" s="64">
        <f>SUM(E133:E136)</f>
        <v>194</v>
      </c>
      <c r="F137" s="64">
        <f>G137/E137</f>
        <v>51.47422680412371</v>
      </c>
      <c r="G137" s="64">
        <f>SUM(G133:G136)</f>
        <v>9986</v>
      </c>
      <c r="H137" s="66">
        <v>100</v>
      </c>
      <c r="I137" s="64">
        <f>SUM(I133:I136)</f>
        <v>1028</v>
      </c>
      <c r="J137" s="64">
        <f>K137/I137</f>
        <v>53.512645914396884</v>
      </c>
      <c r="K137" s="64">
        <f>SUM(K133:K136)</f>
        <v>55011</v>
      </c>
      <c r="L137" s="66">
        <v>100</v>
      </c>
      <c r="M137" s="163">
        <f t="shared" si="15"/>
        <v>529.8969072164948</v>
      </c>
      <c r="N137" s="164">
        <f t="shared" si="15"/>
        <v>103.96007718198474</v>
      </c>
      <c r="O137" s="164">
        <f t="shared" si="15"/>
        <v>550.881233727218</v>
      </c>
      <c r="P137" s="163">
        <f>L137/H137*100</f>
        <v>100</v>
      </c>
    </row>
    <row r="138" spans="1:16" ht="12.75" customHeight="1">
      <c r="A138" s="1">
        <v>38</v>
      </c>
      <c r="B138" s="190"/>
      <c r="C138" s="182" t="s">
        <v>30</v>
      </c>
      <c r="D138" s="182"/>
      <c r="E138" s="41">
        <v>11846</v>
      </c>
      <c r="F138" s="41">
        <v>26</v>
      </c>
      <c r="G138" s="41">
        <f>E138*F138</f>
        <v>307996</v>
      </c>
      <c r="H138" s="42">
        <v>100</v>
      </c>
      <c r="I138" s="41">
        <v>18630</v>
      </c>
      <c r="J138" s="41">
        <f>K138/I138</f>
        <v>27.413258185721954</v>
      </c>
      <c r="K138" s="152">
        <v>510709</v>
      </c>
      <c r="L138" s="42">
        <v>100</v>
      </c>
      <c r="M138" s="47">
        <f aca="true" t="shared" si="16" ref="M138:O139">I138/E138*100</f>
        <v>157.26827621137937</v>
      </c>
      <c r="N138" s="46">
        <f t="shared" si="16"/>
        <v>105.43560840662289</v>
      </c>
      <c r="O138" s="46">
        <f t="shared" si="16"/>
        <v>165.81676385407602</v>
      </c>
      <c r="P138" s="47">
        <f>L138/H138*100</f>
        <v>100</v>
      </c>
    </row>
    <row r="139" spans="1:16" ht="12.75" customHeight="1">
      <c r="A139" s="76">
        <v>39</v>
      </c>
      <c r="B139" s="57"/>
      <c r="C139" s="192" t="s">
        <v>1</v>
      </c>
      <c r="D139" s="192"/>
      <c r="E139" s="58">
        <f>E115+E137+E138</f>
        <v>17055</v>
      </c>
      <c r="F139" s="58">
        <f>G139/E139</f>
        <v>32.35274113163295</v>
      </c>
      <c r="G139" s="58">
        <f>G115+G137+G138</f>
        <v>551776</v>
      </c>
      <c r="H139" s="60">
        <v>0</v>
      </c>
      <c r="I139" s="58">
        <f>I115+I137+I138</f>
        <v>21521</v>
      </c>
      <c r="J139" s="58">
        <f>K139/I139</f>
        <v>32.00413549556247</v>
      </c>
      <c r="K139" s="58">
        <f>K115+K137+K138</f>
        <v>688761</v>
      </c>
      <c r="L139" s="60">
        <v>0</v>
      </c>
      <c r="M139" s="62">
        <f t="shared" si="16"/>
        <v>126.18586924655526</v>
      </c>
      <c r="N139" s="62">
        <f t="shared" si="16"/>
        <v>98.92248500783252</v>
      </c>
      <c r="O139" s="61">
        <f t="shared" si="16"/>
        <v>124.82619758742679</v>
      </c>
      <c r="P139" s="63">
        <v>0</v>
      </c>
    </row>
    <row r="140" spans="1:16" ht="12.75" customHeight="1">
      <c r="A140" s="7"/>
      <c r="B140" s="7"/>
      <c r="C140" s="7"/>
      <c r="D140" s="7"/>
      <c r="E140" s="85"/>
      <c r="F140" s="22"/>
      <c r="G140" s="22"/>
      <c r="H140" s="31"/>
      <c r="I140" s="22"/>
      <c r="J140" s="22"/>
      <c r="K140" s="22"/>
      <c r="L140" s="31"/>
      <c r="M140" s="29"/>
      <c r="N140" s="29"/>
      <c r="O140" s="29"/>
      <c r="P140" s="28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 customHeight="1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" customHeight="1">
      <c r="A147" s="9"/>
      <c r="B147" s="9"/>
      <c r="C147" s="9"/>
      <c r="D147" s="9"/>
    </row>
    <row r="148" spans="1:4" ht="12" customHeight="1">
      <c r="A148" s="9"/>
      <c r="B148" s="9"/>
      <c r="C148" s="9"/>
      <c r="D148" s="9"/>
    </row>
    <row r="149" spans="1:4" ht="12" customHeight="1">
      <c r="A149" s="9"/>
      <c r="B149" s="9"/>
      <c r="C149" s="9"/>
      <c r="D149" s="9"/>
    </row>
    <row r="150" spans="1:4" ht="12" customHeight="1">
      <c r="A150" s="9"/>
      <c r="B150" s="9"/>
      <c r="C150" s="9"/>
      <c r="D150" s="9"/>
    </row>
    <row r="151" spans="1:4" ht="12" customHeight="1">
      <c r="A151" s="9"/>
      <c r="B151" s="9"/>
      <c r="C151" s="9"/>
      <c r="D151" s="9"/>
    </row>
    <row r="152" spans="1:4" ht="12" customHeight="1">
      <c r="A152" s="9"/>
      <c r="B152" s="9"/>
      <c r="C152" s="9"/>
      <c r="D152" s="9"/>
    </row>
    <row r="153" spans="1:4" ht="12" customHeight="1">
      <c r="A153" s="9"/>
      <c r="B153" s="9"/>
      <c r="C153" s="9"/>
      <c r="D153" s="9"/>
    </row>
    <row r="154" spans="1:4" ht="12" customHeight="1">
      <c r="A154" s="9"/>
      <c r="B154" s="9"/>
      <c r="C154" s="9"/>
      <c r="D154" s="9"/>
    </row>
    <row r="155" spans="1:4" ht="12" customHeight="1">
      <c r="A155" s="9"/>
      <c r="B155" s="9"/>
      <c r="C155" s="9"/>
      <c r="D155" s="9"/>
    </row>
    <row r="156" spans="1:4" ht="12" customHeight="1">
      <c r="A156" s="9"/>
      <c r="B156" s="9"/>
      <c r="C156" s="9"/>
      <c r="D156" s="9"/>
    </row>
    <row r="157" spans="1:4" ht="12" customHeight="1">
      <c r="A157" s="9"/>
      <c r="B157" s="9"/>
      <c r="C157" s="9"/>
      <c r="D157" s="9"/>
    </row>
    <row r="158" spans="1:4" ht="12" customHeight="1">
      <c r="A158" s="9"/>
      <c r="B158" s="9"/>
      <c r="C158" s="9"/>
      <c r="D158" s="9"/>
    </row>
    <row r="159" spans="1:4" ht="12" customHeight="1">
      <c r="A159" s="9"/>
      <c r="B159" s="9"/>
      <c r="C159" s="9"/>
      <c r="D159" s="9"/>
    </row>
    <row r="160" spans="1:4" ht="12" customHeight="1">
      <c r="A160" s="9"/>
      <c r="B160" s="9"/>
      <c r="C160" s="9"/>
      <c r="D160" s="9"/>
    </row>
    <row r="161" spans="1:4" ht="12" customHeight="1">
      <c r="A161" s="10"/>
      <c r="B161" s="10"/>
      <c r="C161" s="10"/>
      <c r="D161" s="10"/>
    </row>
    <row r="162" spans="1:4" ht="12" customHeight="1">
      <c r="A162" s="9"/>
      <c r="B162" s="9"/>
      <c r="C162" s="9"/>
      <c r="D162" s="9"/>
    </row>
    <row r="163" spans="1:4" ht="12" customHeight="1">
      <c r="A163" s="9"/>
      <c r="B163" s="9"/>
      <c r="C163" s="9"/>
      <c r="D163" s="9"/>
    </row>
    <row r="164" spans="1:4" ht="12" customHeight="1">
      <c r="A164" s="9"/>
      <c r="B164" s="9"/>
      <c r="C164" s="9"/>
      <c r="D164" s="9"/>
    </row>
    <row r="165" spans="1:4" ht="12" customHeight="1">
      <c r="A165" s="9"/>
      <c r="B165" s="9"/>
      <c r="C165" s="9"/>
      <c r="D165" s="9"/>
    </row>
    <row r="166" spans="1:4" ht="12" customHeight="1">
      <c r="A166" s="9"/>
      <c r="B166" s="9"/>
      <c r="C166" s="9"/>
      <c r="D166" s="9"/>
    </row>
    <row r="167" spans="1:4" ht="12" customHeight="1">
      <c r="A167" s="9"/>
      <c r="B167" s="9"/>
      <c r="C167" s="9"/>
      <c r="D167" s="9"/>
    </row>
    <row r="168" spans="1:4" ht="12" customHeight="1">
      <c r="A168" s="9"/>
      <c r="B168" s="9"/>
      <c r="C168" s="9"/>
      <c r="D168" s="9"/>
    </row>
    <row r="169" spans="1:4" ht="12" customHeight="1">
      <c r="A169" s="9"/>
      <c r="B169" s="9"/>
      <c r="C169" s="9"/>
      <c r="D169" s="9"/>
    </row>
    <row r="170" spans="1:4" ht="12" customHeight="1">
      <c r="A170" s="9"/>
      <c r="B170" s="9"/>
      <c r="C170" s="9"/>
      <c r="D170" s="9"/>
    </row>
    <row r="171" spans="1:4" ht="12" customHeight="1">
      <c r="A171" s="9"/>
      <c r="B171" s="9"/>
      <c r="C171" s="9"/>
      <c r="D171" s="9"/>
    </row>
    <row r="172" spans="1:4" ht="12" customHeight="1">
      <c r="A172" s="9"/>
      <c r="B172" s="9"/>
      <c r="C172" s="9"/>
      <c r="D172" s="9"/>
    </row>
    <row r="173" spans="1:4" ht="12" customHeight="1">
      <c r="A173" s="9"/>
      <c r="B173" s="9"/>
      <c r="C173" s="9"/>
      <c r="D173" s="9"/>
    </row>
    <row r="174" spans="1:4" ht="12" customHeight="1">
      <c r="A174" s="9"/>
      <c r="B174" s="9"/>
      <c r="C174" s="9"/>
      <c r="D174" s="9"/>
    </row>
    <row r="175" spans="1:4" ht="12" customHeight="1">
      <c r="A175" s="9"/>
      <c r="B175" s="9"/>
      <c r="C175" s="9"/>
      <c r="D175" s="9"/>
    </row>
    <row r="176" spans="1:4" ht="12" customHeight="1">
      <c r="A176" s="9"/>
      <c r="B176" s="9"/>
      <c r="C176" s="9"/>
      <c r="D176" s="9"/>
    </row>
    <row r="177" spans="1:4" ht="12" customHeight="1">
      <c r="A177" s="9"/>
      <c r="B177" s="9"/>
      <c r="C177" s="9"/>
      <c r="D177" s="9"/>
    </row>
    <row r="178" spans="1:4" ht="12" customHeight="1">
      <c r="A178" s="9"/>
      <c r="B178" s="9"/>
      <c r="C178" s="9"/>
      <c r="D178" s="9"/>
    </row>
    <row r="179" spans="1:4" ht="12" customHeight="1">
      <c r="A179" s="9"/>
      <c r="B179" s="9"/>
      <c r="C179" s="9"/>
      <c r="D179" s="9"/>
    </row>
    <row r="180" spans="1:4" ht="12" customHeight="1">
      <c r="A180" s="9"/>
      <c r="B180" s="9"/>
      <c r="C180" s="9"/>
      <c r="D180" s="9"/>
    </row>
    <row r="181" spans="1:4" ht="12" customHeight="1">
      <c r="A181" s="9"/>
      <c r="B181" s="9"/>
      <c r="C181" s="9"/>
      <c r="D181" s="9"/>
    </row>
    <row r="182" spans="1:4" ht="12" customHeight="1">
      <c r="A182" s="9"/>
      <c r="B182" s="9"/>
      <c r="C182" s="9"/>
      <c r="D182" s="9"/>
    </row>
    <row r="183" spans="1:4" ht="12" customHeight="1">
      <c r="A183" s="10"/>
      <c r="B183" s="10"/>
      <c r="C183" s="10"/>
      <c r="D183" s="10"/>
    </row>
    <row r="184" spans="1:4" ht="12" customHeight="1">
      <c r="A184" s="16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8" spans="1:4" ht="12.75">
      <c r="A188" s="2"/>
      <c r="B188" s="2"/>
      <c r="C188" s="2"/>
      <c r="D188" s="2"/>
    </row>
    <row r="189" spans="1:4" ht="12.75">
      <c r="A189" s="2"/>
      <c r="B189" s="7"/>
      <c r="C189" s="7"/>
      <c r="D189" s="7"/>
    </row>
    <row r="190" spans="1:4" ht="12.75" customHeight="1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" customHeight="1">
      <c r="A192" s="7"/>
      <c r="B192" s="7"/>
      <c r="C192" s="7"/>
      <c r="D192" s="7"/>
    </row>
    <row r="193" spans="1:4" ht="12" customHeight="1">
      <c r="A193" s="9"/>
      <c r="B193" s="9"/>
      <c r="C193" s="9"/>
      <c r="D193" s="9"/>
    </row>
    <row r="194" spans="1:4" ht="12" customHeight="1">
      <c r="A194" s="9"/>
      <c r="B194" s="9"/>
      <c r="C194" s="9"/>
      <c r="D194" s="9"/>
    </row>
    <row r="195" spans="1:4" ht="12" customHeight="1">
      <c r="A195" s="9"/>
      <c r="B195" s="9"/>
      <c r="C195" s="9"/>
      <c r="D195" s="9"/>
    </row>
    <row r="196" spans="1:4" ht="12" customHeight="1">
      <c r="A196" s="9"/>
      <c r="B196" s="9"/>
      <c r="C196" s="9"/>
      <c r="D196" s="9"/>
    </row>
    <row r="197" spans="1:4" ht="12" customHeight="1">
      <c r="A197" s="9"/>
      <c r="B197" s="9"/>
      <c r="C197" s="9"/>
      <c r="D197" s="9"/>
    </row>
    <row r="198" spans="1:4" ht="12" customHeight="1">
      <c r="A198" s="9"/>
      <c r="B198" s="9"/>
      <c r="C198" s="9"/>
      <c r="D198" s="9"/>
    </row>
    <row r="199" spans="1:4" ht="12" customHeight="1">
      <c r="A199" s="9"/>
      <c r="B199" s="9"/>
      <c r="C199" s="9"/>
      <c r="D199" s="9"/>
    </row>
    <row r="200" spans="1:4" ht="12" customHeight="1">
      <c r="A200" s="9"/>
      <c r="B200" s="9"/>
      <c r="C200" s="9"/>
      <c r="D200" s="9"/>
    </row>
    <row r="201" spans="1:4" ht="12" customHeight="1">
      <c r="A201" s="9"/>
      <c r="B201" s="9"/>
      <c r="C201" s="9"/>
      <c r="D201" s="9"/>
    </row>
    <row r="202" spans="1:4" ht="12" customHeight="1">
      <c r="A202" s="9"/>
      <c r="B202" s="9"/>
      <c r="C202" s="9"/>
      <c r="D202" s="9"/>
    </row>
    <row r="203" spans="1:4" ht="12" customHeight="1">
      <c r="A203" s="9"/>
      <c r="B203" s="9"/>
      <c r="C203" s="9"/>
      <c r="D203" s="9"/>
    </row>
    <row r="204" spans="1:4" ht="12" customHeight="1">
      <c r="A204" s="9"/>
      <c r="B204" s="9"/>
      <c r="C204" s="9"/>
      <c r="D204" s="9"/>
    </row>
    <row r="205" spans="1:4" ht="12" customHeight="1">
      <c r="A205" s="10"/>
      <c r="B205" s="10"/>
      <c r="C205" s="10"/>
      <c r="D205" s="10"/>
    </row>
    <row r="206" spans="1:4" ht="12" customHeight="1">
      <c r="A206" s="9"/>
      <c r="B206" s="9"/>
      <c r="C206" s="9"/>
      <c r="D206" s="9"/>
    </row>
    <row r="207" spans="1:4" ht="12" customHeight="1">
      <c r="A207" s="9"/>
      <c r="B207" s="9"/>
      <c r="C207" s="9"/>
      <c r="D207" s="9"/>
    </row>
    <row r="208" spans="1:4" ht="12" customHeight="1">
      <c r="A208" s="9"/>
      <c r="B208" s="9"/>
      <c r="C208" s="9"/>
      <c r="D208" s="9"/>
    </row>
    <row r="209" spans="1:4" ht="12" customHeight="1">
      <c r="A209" s="9"/>
      <c r="B209" s="9"/>
      <c r="C209" s="9"/>
      <c r="D209" s="9"/>
    </row>
    <row r="210" spans="1:4" ht="12" customHeight="1">
      <c r="A210" s="9"/>
      <c r="B210" s="9"/>
      <c r="C210" s="9"/>
      <c r="D210" s="9"/>
    </row>
    <row r="211" spans="1:4" ht="12" customHeight="1">
      <c r="A211" s="9"/>
      <c r="B211" s="9"/>
      <c r="C211" s="9"/>
      <c r="D211" s="9"/>
    </row>
    <row r="212" spans="1:4" ht="12" customHeight="1">
      <c r="A212" s="9"/>
      <c r="B212" s="9"/>
      <c r="C212" s="9"/>
      <c r="D212" s="9"/>
    </row>
    <row r="213" spans="1:4" ht="12" customHeight="1">
      <c r="A213" s="9"/>
      <c r="B213" s="9"/>
      <c r="C213" s="9"/>
      <c r="D213" s="9"/>
    </row>
    <row r="214" spans="1:4" ht="12" customHeight="1">
      <c r="A214" s="9"/>
      <c r="B214" s="9"/>
      <c r="C214" s="9"/>
      <c r="D214" s="9"/>
    </row>
    <row r="215" spans="1:4" ht="12" customHeight="1">
      <c r="A215" s="9"/>
      <c r="B215" s="9"/>
      <c r="C215" s="9"/>
      <c r="D215" s="9"/>
    </row>
    <row r="216" spans="1:4" ht="12" customHeight="1">
      <c r="A216" s="9"/>
      <c r="B216" s="9"/>
      <c r="C216" s="9"/>
      <c r="D216" s="9"/>
    </row>
    <row r="217" spans="1:4" ht="12" customHeight="1">
      <c r="A217" s="9"/>
      <c r="B217" s="9"/>
      <c r="C217" s="9"/>
      <c r="D217" s="9"/>
    </row>
    <row r="218" spans="1:4" ht="12" customHeight="1">
      <c r="A218" s="9"/>
      <c r="B218" s="9"/>
      <c r="C218" s="9"/>
      <c r="D218" s="9"/>
    </row>
    <row r="219" spans="1:4" ht="12" customHeight="1">
      <c r="A219" s="9"/>
      <c r="B219" s="9"/>
      <c r="C219" s="9"/>
      <c r="D219" s="9"/>
    </row>
    <row r="220" spans="1:4" ht="12" customHeight="1">
      <c r="A220" s="9"/>
      <c r="B220" s="9"/>
      <c r="C220" s="9"/>
      <c r="D220" s="9"/>
    </row>
    <row r="221" spans="1:4" ht="12" customHeight="1">
      <c r="A221" s="9"/>
      <c r="B221" s="9"/>
      <c r="C221" s="9"/>
      <c r="D221" s="9"/>
    </row>
    <row r="222" spans="1:4" ht="12" customHeight="1">
      <c r="A222" s="9"/>
      <c r="B222" s="9"/>
      <c r="C222" s="9"/>
      <c r="D222" s="9"/>
    </row>
    <row r="223" spans="1:4" ht="12" customHeight="1">
      <c r="A223" s="9"/>
      <c r="B223" s="9"/>
      <c r="C223" s="9"/>
      <c r="D223" s="9"/>
    </row>
    <row r="224" spans="1:4" ht="12" customHeight="1">
      <c r="A224" s="9"/>
      <c r="B224" s="9"/>
      <c r="C224" s="9"/>
      <c r="D224" s="9"/>
    </row>
    <row r="225" spans="1:4" ht="12" customHeight="1">
      <c r="A225" s="9"/>
      <c r="B225" s="9"/>
      <c r="C225" s="9"/>
      <c r="D225" s="9"/>
    </row>
    <row r="226" spans="1:4" ht="12" customHeight="1">
      <c r="A226" s="9"/>
      <c r="B226" s="9"/>
      <c r="C226" s="9"/>
      <c r="D226" s="9"/>
    </row>
    <row r="227" spans="1:4" ht="12" customHeight="1">
      <c r="A227" s="10"/>
      <c r="B227" s="10"/>
      <c r="C227" s="10"/>
      <c r="D227" s="10"/>
    </row>
    <row r="228" spans="1:4" ht="12" customHeight="1">
      <c r="A228" s="16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3" spans="1:4" ht="12.75">
      <c r="A233" s="2"/>
      <c r="B233" s="2"/>
      <c r="C233" s="2"/>
      <c r="D233" s="2"/>
    </row>
    <row r="234" spans="1:4" ht="12.75">
      <c r="A234" s="2"/>
      <c r="B234" s="13"/>
      <c r="C234" s="13"/>
      <c r="D234" s="13"/>
    </row>
    <row r="235" spans="1:4" ht="12.75" customHeight="1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" customHeight="1">
      <c r="A237" s="9"/>
      <c r="B237" s="9"/>
      <c r="C237" s="9"/>
      <c r="D237" s="9"/>
    </row>
    <row r="238" spans="1:4" ht="12" customHeight="1">
      <c r="A238" s="9"/>
      <c r="B238" s="9"/>
      <c r="C238" s="9"/>
      <c r="D238" s="9"/>
    </row>
    <row r="239" spans="1:4" ht="12" customHeight="1">
      <c r="A239" s="9"/>
      <c r="B239" s="9"/>
      <c r="C239" s="9"/>
      <c r="D239" s="9"/>
    </row>
    <row r="240" spans="1:4" ht="12" customHeight="1">
      <c r="A240" s="9"/>
      <c r="B240" s="9"/>
      <c r="C240" s="9"/>
      <c r="D240" s="9"/>
    </row>
    <row r="241" spans="1:4" ht="12" customHeight="1">
      <c r="A241" s="9"/>
      <c r="B241" s="9"/>
      <c r="C241" s="9"/>
      <c r="D241" s="9"/>
    </row>
    <row r="242" spans="1:4" ht="12" customHeight="1">
      <c r="A242" s="9"/>
      <c r="B242" s="9"/>
      <c r="C242" s="9"/>
      <c r="D242" s="9"/>
    </row>
    <row r="243" spans="1:4" ht="12" customHeight="1">
      <c r="A243" s="9"/>
      <c r="B243" s="9"/>
      <c r="C243" s="9"/>
      <c r="D243" s="9"/>
    </row>
    <row r="244" spans="1:4" ht="12" customHeight="1">
      <c r="A244" s="9"/>
      <c r="B244" s="9"/>
      <c r="C244" s="9"/>
      <c r="D244" s="9"/>
    </row>
    <row r="245" spans="1:4" ht="12" customHeight="1">
      <c r="A245" s="9"/>
      <c r="B245" s="9"/>
      <c r="C245" s="9"/>
      <c r="D245" s="9"/>
    </row>
    <row r="246" spans="1:4" ht="12" customHeight="1">
      <c r="A246" s="9"/>
      <c r="B246" s="9"/>
      <c r="C246" s="9"/>
      <c r="D246" s="9"/>
    </row>
    <row r="247" spans="1:4" ht="12" customHeight="1">
      <c r="A247" s="9"/>
      <c r="B247" s="9"/>
      <c r="C247" s="9"/>
      <c r="D247" s="9"/>
    </row>
    <row r="248" spans="1:4" ht="12" customHeight="1">
      <c r="A248" s="9"/>
      <c r="B248" s="9"/>
      <c r="C248" s="9"/>
      <c r="D248" s="9"/>
    </row>
    <row r="249" spans="1:4" ht="12" customHeight="1">
      <c r="A249" s="9"/>
      <c r="B249" s="9"/>
      <c r="C249" s="9"/>
      <c r="D249" s="9"/>
    </row>
    <row r="250" spans="1:4" ht="12" customHeight="1">
      <c r="A250" s="10"/>
      <c r="B250" s="10"/>
      <c r="C250" s="10"/>
      <c r="D250" s="10"/>
    </row>
    <row r="251" spans="1:4" ht="12" customHeight="1">
      <c r="A251" s="9"/>
      <c r="B251" s="9"/>
      <c r="C251" s="9"/>
      <c r="D251" s="9"/>
    </row>
    <row r="252" spans="1:4" ht="12" customHeight="1">
      <c r="A252" s="9"/>
      <c r="B252" s="9"/>
      <c r="C252" s="9"/>
      <c r="D252" s="9"/>
    </row>
    <row r="253" spans="1:4" ht="12" customHeight="1">
      <c r="A253" s="9"/>
      <c r="B253" s="9"/>
      <c r="C253" s="9"/>
      <c r="D253" s="9"/>
    </row>
    <row r="254" spans="1:4" ht="12" customHeight="1">
      <c r="A254" s="9"/>
      <c r="B254" s="9"/>
      <c r="C254" s="9"/>
      <c r="D254" s="9"/>
    </row>
    <row r="255" spans="1:4" ht="12" customHeight="1">
      <c r="A255" s="9"/>
      <c r="B255" s="9"/>
      <c r="C255" s="9"/>
      <c r="D255" s="9"/>
    </row>
    <row r="256" spans="1:4" ht="12" customHeight="1">
      <c r="A256" s="9"/>
      <c r="B256" s="9"/>
      <c r="C256" s="9"/>
      <c r="D256" s="9"/>
    </row>
    <row r="257" spans="1:4" ht="12" customHeight="1">
      <c r="A257" s="9"/>
      <c r="B257" s="9"/>
      <c r="C257" s="9"/>
      <c r="D257" s="9"/>
    </row>
    <row r="258" spans="1:4" ht="12" customHeight="1">
      <c r="A258" s="9"/>
      <c r="B258" s="9"/>
      <c r="C258" s="9"/>
      <c r="D258" s="9"/>
    </row>
    <row r="259" spans="1:4" ht="12" customHeight="1">
      <c r="A259" s="9"/>
      <c r="B259" s="9"/>
      <c r="C259" s="9"/>
      <c r="D259" s="9"/>
    </row>
    <row r="260" spans="1:4" ht="12" customHeight="1">
      <c r="A260" s="9"/>
      <c r="B260" s="9"/>
      <c r="C260" s="9"/>
      <c r="D260" s="9"/>
    </row>
    <row r="261" spans="1:4" ht="12" customHeight="1">
      <c r="A261" s="9"/>
      <c r="B261" s="9"/>
      <c r="C261" s="9"/>
      <c r="D261" s="9"/>
    </row>
    <row r="262" spans="1:4" ht="12" customHeight="1">
      <c r="A262" s="9"/>
      <c r="B262" s="9"/>
      <c r="C262" s="9"/>
      <c r="D262" s="9"/>
    </row>
    <row r="263" spans="1:4" ht="12" customHeight="1">
      <c r="A263" s="9"/>
      <c r="B263" s="9"/>
      <c r="C263" s="9"/>
      <c r="D263" s="9"/>
    </row>
    <row r="264" spans="1:4" ht="12" customHeight="1">
      <c r="A264" s="9"/>
      <c r="B264" s="9"/>
      <c r="C264" s="9"/>
      <c r="D264" s="9"/>
    </row>
    <row r="265" spans="1:4" ht="12" customHeight="1">
      <c r="A265" s="9"/>
      <c r="B265" s="9"/>
      <c r="C265" s="9"/>
      <c r="D265" s="9"/>
    </row>
    <row r="266" spans="1:4" ht="12" customHeight="1">
      <c r="A266" s="9"/>
      <c r="B266" s="9"/>
      <c r="C266" s="9"/>
      <c r="D266" s="9"/>
    </row>
    <row r="267" spans="1:4" ht="12" customHeight="1">
      <c r="A267" s="9"/>
      <c r="B267" s="9"/>
      <c r="C267" s="9"/>
      <c r="D267" s="9"/>
    </row>
    <row r="268" spans="1:4" ht="12" customHeight="1">
      <c r="A268" s="9"/>
      <c r="B268" s="9"/>
      <c r="C268" s="9"/>
      <c r="D268" s="9"/>
    </row>
    <row r="269" spans="1:4" ht="12" customHeight="1">
      <c r="A269" s="9"/>
      <c r="B269" s="9"/>
      <c r="C269" s="9"/>
      <c r="D269" s="9"/>
    </row>
    <row r="270" spans="1:4" ht="12" customHeight="1">
      <c r="A270" s="9"/>
      <c r="B270" s="9"/>
      <c r="C270" s="9"/>
      <c r="D270" s="9"/>
    </row>
    <row r="271" spans="1:4" ht="12" customHeight="1">
      <c r="A271" s="9"/>
      <c r="B271" s="9"/>
      <c r="C271" s="9"/>
      <c r="D271" s="9"/>
    </row>
    <row r="272" spans="1:4" ht="12" customHeight="1">
      <c r="A272" s="10"/>
      <c r="B272" s="10"/>
      <c r="C272" s="10"/>
      <c r="D272" s="10"/>
    </row>
    <row r="273" spans="1:4" ht="12" customHeight="1">
      <c r="A273" s="16"/>
      <c r="B273" s="7"/>
      <c r="C273" s="7"/>
      <c r="D273" s="7"/>
    </row>
    <row r="274" spans="1:4" ht="12.75">
      <c r="A274" s="6"/>
      <c r="B274" s="6"/>
      <c r="C274" s="6"/>
      <c r="D274" s="6"/>
    </row>
    <row r="275" spans="1:16" ht="12.75">
      <c r="A275" s="6"/>
      <c r="B275" s="6"/>
      <c r="C275" s="7"/>
      <c r="D275" s="7"/>
      <c r="E275" s="85"/>
      <c r="F275" s="22"/>
      <c r="G275" s="22"/>
      <c r="H275" s="31"/>
      <c r="I275" s="22"/>
      <c r="J275" s="22"/>
      <c r="K275" s="22"/>
      <c r="L275" s="31"/>
      <c r="M275" s="29"/>
      <c r="N275" s="29"/>
      <c r="O275" s="29"/>
      <c r="P275" s="29"/>
    </row>
    <row r="276" spans="1:2" ht="12.75">
      <c r="A276" s="6"/>
      <c r="B276" s="7"/>
    </row>
    <row r="278" spans="1:4" ht="12.75">
      <c r="A278" s="2"/>
      <c r="B278" s="2"/>
      <c r="C278" s="2"/>
      <c r="D278" s="2"/>
    </row>
    <row r="279" spans="1:4" ht="12.75">
      <c r="A279" s="2"/>
      <c r="B279" s="7"/>
      <c r="C279" s="7"/>
      <c r="D279" s="7"/>
    </row>
    <row r="280" spans="1:4" ht="12.75" customHeight="1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" customHeight="1">
      <c r="A282" s="7"/>
      <c r="B282" s="7"/>
      <c r="C282" s="7"/>
      <c r="D282" s="7"/>
    </row>
    <row r="283" spans="1:4" ht="12" customHeight="1">
      <c r="A283" s="9"/>
      <c r="B283" s="9"/>
      <c r="C283" s="9"/>
      <c r="D283" s="9"/>
    </row>
    <row r="284" spans="1:4" ht="12" customHeight="1">
      <c r="A284" s="9"/>
      <c r="B284" s="9"/>
      <c r="C284" s="9"/>
      <c r="D284" s="9"/>
    </row>
    <row r="285" spans="1:4" ht="12" customHeight="1">
      <c r="A285" s="9"/>
      <c r="B285" s="9"/>
      <c r="C285" s="9"/>
      <c r="D285" s="9"/>
    </row>
    <row r="286" spans="1:4" ht="12" customHeight="1">
      <c r="A286" s="9"/>
      <c r="B286" s="9"/>
      <c r="C286" s="9"/>
      <c r="D286" s="9"/>
    </row>
    <row r="287" spans="1:4" ht="12" customHeight="1">
      <c r="A287" s="9"/>
      <c r="B287" s="9"/>
      <c r="C287" s="9"/>
      <c r="D287" s="9"/>
    </row>
    <row r="288" spans="1:4" ht="12" customHeight="1">
      <c r="A288" s="9"/>
      <c r="B288" s="9"/>
      <c r="C288" s="9"/>
      <c r="D288" s="9"/>
    </row>
    <row r="289" spans="1:4" ht="12" customHeight="1">
      <c r="A289" s="9"/>
      <c r="B289" s="9"/>
      <c r="C289" s="9"/>
      <c r="D289" s="9"/>
    </row>
    <row r="290" spans="1:4" ht="12" customHeight="1">
      <c r="A290" s="9"/>
      <c r="B290" s="9"/>
      <c r="C290" s="9"/>
      <c r="D290" s="9"/>
    </row>
    <row r="291" spans="1:4" ht="12" customHeight="1">
      <c r="A291" s="9"/>
      <c r="B291" s="9"/>
      <c r="C291" s="9"/>
      <c r="D291" s="9"/>
    </row>
    <row r="292" spans="1:4" ht="12" customHeight="1">
      <c r="A292" s="9"/>
      <c r="B292" s="9"/>
      <c r="C292" s="9"/>
      <c r="D292" s="9"/>
    </row>
    <row r="293" spans="1:4" ht="12" customHeight="1">
      <c r="A293" s="9"/>
      <c r="B293" s="9"/>
      <c r="C293" s="9"/>
      <c r="D293" s="9"/>
    </row>
    <row r="294" spans="1:4" ht="12" customHeight="1">
      <c r="A294" s="9"/>
      <c r="B294" s="9"/>
      <c r="C294" s="9"/>
      <c r="D294" s="9"/>
    </row>
    <row r="295" spans="1:4" ht="12" customHeight="1">
      <c r="A295" s="9"/>
      <c r="B295" s="9"/>
      <c r="C295" s="9"/>
      <c r="D295" s="9"/>
    </row>
    <row r="296" spans="1:4" ht="12" customHeight="1">
      <c r="A296" s="10"/>
      <c r="B296" s="10"/>
      <c r="C296" s="10"/>
      <c r="D296" s="10"/>
    </row>
    <row r="297" spans="1:4" ht="12" customHeight="1">
      <c r="A297" s="9"/>
      <c r="B297" s="9"/>
      <c r="C297" s="9"/>
      <c r="D297" s="9"/>
    </row>
    <row r="298" spans="1:4" ht="12" customHeight="1">
      <c r="A298" s="9"/>
      <c r="B298" s="9"/>
      <c r="C298" s="9"/>
      <c r="D298" s="9"/>
    </row>
    <row r="299" spans="1:4" ht="12" customHeight="1">
      <c r="A299" s="9"/>
      <c r="B299" s="9"/>
      <c r="C299" s="9"/>
      <c r="D299" s="9"/>
    </row>
    <row r="300" spans="1:4" ht="12" customHeight="1">
      <c r="A300" s="9"/>
      <c r="B300" s="9"/>
      <c r="C300" s="9"/>
      <c r="D300" s="9"/>
    </row>
    <row r="301" spans="1:4" ht="12" customHeight="1">
      <c r="A301" s="9"/>
      <c r="B301" s="9"/>
      <c r="C301" s="9"/>
      <c r="D301" s="9"/>
    </row>
    <row r="302" spans="1:4" ht="12" customHeight="1">
      <c r="A302" s="9"/>
      <c r="B302" s="9"/>
      <c r="C302" s="9"/>
      <c r="D302" s="9"/>
    </row>
    <row r="303" spans="1:4" ht="12" customHeight="1">
      <c r="A303" s="9"/>
      <c r="B303" s="9"/>
      <c r="C303" s="9"/>
      <c r="D303" s="9"/>
    </row>
    <row r="304" spans="1:4" ht="12" customHeight="1">
      <c r="A304" s="9"/>
      <c r="B304" s="9"/>
      <c r="C304" s="9"/>
      <c r="D304" s="9"/>
    </row>
    <row r="305" spans="1:4" ht="12" customHeight="1">
      <c r="A305" s="9"/>
      <c r="B305" s="9"/>
      <c r="C305" s="9"/>
      <c r="D305" s="9"/>
    </row>
    <row r="306" spans="1:4" ht="12" customHeight="1">
      <c r="A306" s="9"/>
      <c r="B306" s="9"/>
      <c r="C306" s="9"/>
      <c r="D306" s="9"/>
    </row>
    <row r="307" spans="1:4" ht="12" customHeight="1">
      <c r="A307" s="9"/>
      <c r="B307" s="9"/>
      <c r="C307" s="9"/>
      <c r="D307" s="9"/>
    </row>
    <row r="308" spans="1:4" ht="12" customHeight="1">
      <c r="A308" s="9"/>
      <c r="B308" s="9"/>
      <c r="C308" s="9"/>
      <c r="D308" s="9"/>
    </row>
    <row r="309" spans="1:4" ht="12" customHeight="1">
      <c r="A309" s="9"/>
      <c r="B309" s="9"/>
      <c r="C309" s="9"/>
      <c r="D309" s="9"/>
    </row>
    <row r="310" spans="1:4" ht="12" customHeight="1">
      <c r="A310" s="9"/>
      <c r="B310" s="9"/>
      <c r="C310" s="9"/>
      <c r="D310" s="9"/>
    </row>
    <row r="311" spans="1:4" ht="12" customHeight="1">
      <c r="A311" s="9"/>
      <c r="B311" s="9"/>
      <c r="C311" s="9"/>
      <c r="D311" s="9"/>
    </row>
    <row r="312" spans="1:4" ht="12" customHeight="1">
      <c r="A312" s="9"/>
      <c r="B312" s="9"/>
      <c r="C312" s="9"/>
      <c r="D312" s="9"/>
    </row>
    <row r="313" spans="1:4" ht="12" customHeight="1">
      <c r="A313" s="9"/>
      <c r="B313" s="9"/>
      <c r="C313" s="9"/>
      <c r="D313" s="9"/>
    </row>
    <row r="314" spans="1:4" ht="12" customHeight="1">
      <c r="A314" s="9"/>
      <c r="B314" s="9"/>
      <c r="C314" s="9"/>
      <c r="D314" s="9"/>
    </row>
    <row r="315" spans="1:4" ht="12" customHeight="1">
      <c r="A315" s="9"/>
      <c r="B315" s="9"/>
      <c r="C315" s="9"/>
      <c r="D315" s="9"/>
    </row>
    <row r="316" spans="1:4" ht="12" customHeight="1">
      <c r="A316" s="9"/>
      <c r="B316" s="9"/>
      <c r="C316" s="9"/>
      <c r="D316" s="9"/>
    </row>
    <row r="317" spans="1:4" ht="12" customHeight="1">
      <c r="A317" s="9"/>
      <c r="B317" s="9"/>
      <c r="C317" s="9"/>
      <c r="D317" s="9"/>
    </row>
    <row r="318" spans="1:4" ht="12" customHeight="1">
      <c r="A318" s="10"/>
      <c r="B318" s="10"/>
      <c r="C318" s="10"/>
      <c r="D318" s="10"/>
    </row>
    <row r="319" spans="1:4" ht="12" customHeight="1">
      <c r="A319" s="16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</sheetData>
  <sheetProtection/>
  <mergeCells count="95">
    <mergeCell ref="A1:D1"/>
    <mergeCell ref="A2:D2"/>
    <mergeCell ref="B4:D4"/>
    <mergeCell ref="A96:P96"/>
    <mergeCell ref="C45:D45"/>
    <mergeCell ref="C46:D46"/>
    <mergeCell ref="B23:B45"/>
    <mergeCell ref="C41:D41"/>
    <mergeCell ref="C42:D42"/>
    <mergeCell ref="C43:D43"/>
    <mergeCell ref="C23:C28"/>
    <mergeCell ref="N4:P4"/>
    <mergeCell ref="B5:D6"/>
    <mergeCell ref="M5:P5"/>
    <mergeCell ref="C21:D21"/>
    <mergeCell ref="C44:D44"/>
    <mergeCell ref="C29:C33"/>
    <mergeCell ref="C34:C38"/>
    <mergeCell ref="C39:D39"/>
    <mergeCell ref="C40:D40"/>
    <mergeCell ref="C19:D19"/>
    <mergeCell ref="C20:D20"/>
    <mergeCell ref="C22:D22"/>
    <mergeCell ref="B7:D7"/>
    <mergeCell ref="A5:A6"/>
    <mergeCell ref="I5:L5"/>
    <mergeCell ref="E5:H5"/>
    <mergeCell ref="C69:D69"/>
    <mergeCell ref="A52:A53"/>
    <mergeCell ref="B52:D53"/>
    <mergeCell ref="E52:H52"/>
    <mergeCell ref="C68:D68"/>
    <mergeCell ref="A3:P3"/>
    <mergeCell ref="B8:B22"/>
    <mergeCell ref="C8:C12"/>
    <mergeCell ref="C13:C17"/>
    <mergeCell ref="C18:D18"/>
    <mergeCell ref="C66:D66"/>
    <mergeCell ref="C67:D67"/>
    <mergeCell ref="I52:L52"/>
    <mergeCell ref="A48:D48"/>
    <mergeCell ref="A49:D49"/>
    <mergeCell ref="B51:D51"/>
    <mergeCell ref="A94:D94"/>
    <mergeCell ref="A95:D95"/>
    <mergeCell ref="C89:D89"/>
    <mergeCell ref="C90:D90"/>
    <mergeCell ref="C91:D91"/>
    <mergeCell ref="B54:D54"/>
    <mergeCell ref="B55:B69"/>
    <mergeCell ref="C55:C59"/>
    <mergeCell ref="C60:C64"/>
    <mergeCell ref="C65:D65"/>
    <mergeCell ref="E98:H98"/>
    <mergeCell ref="C114:D114"/>
    <mergeCell ref="M98:P98"/>
    <mergeCell ref="C81:C85"/>
    <mergeCell ref="C86:D86"/>
    <mergeCell ref="C87:D87"/>
    <mergeCell ref="C88:D88"/>
    <mergeCell ref="I98:L98"/>
    <mergeCell ref="B97:D97"/>
    <mergeCell ref="C92:D92"/>
    <mergeCell ref="A98:A99"/>
    <mergeCell ref="B98:D99"/>
    <mergeCell ref="C116:C121"/>
    <mergeCell ref="C122:C126"/>
    <mergeCell ref="C127:C131"/>
    <mergeCell ref="C132:D132"/>
    <mergeCell ref="C137:D137"/>
    <mergeCell ref="C112:D112"/>
    <mergeCell ref="C135:D135"/>
    <mergeCell ref="C136:D136"/>
    <mergeCell ref="C138:D138"/>
    <mergeCell ref="C115:D115"/>
    <mergeCell ref="F95:J95"/>
    <mergeCell ref="B70:B91"/>
    <mergeCell ref="C133:D133"/>
    <mergeCell ref="C134:D134"/>
    <mergeCell ref="C139:D139"/>
    <mergeCell ref="B100:D100"/>
    <mergeCell ref="B101:B115"/>
    <mergeCell ref="C101:C105"/>
    <mergeCell ref="C106:C110"/>
    <mergeCell ref="C111:D111"/>
    <mergeCell ref="C70:C75"/>
    <mergeCell ref="C76:C80"/>
    <mergeCell ref="C113:D113"/>
    <mergeCell ref="B116:B138"/>
    <mergeCell ref="F2:J2"/>
    <mergeCell ref="M52:P52"/>
    <mergeCell ref="M51:P51"/>
    <mergeCell ref="M97:P97"/>
    <mergeCell ref="F49:J49"/>
    <mergeCell ref="A50:P50"/>
  </mergeCells>
  <printOptions horizontalCentered="1"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67">
      <selection activeCell="L79" sqref="L7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5.7109375" style="0" customWidth="1"/>
    <col min="4" max="4" width="17.8515625" style="0" customWidth="1"/>
    <col min="5" max="5" width="9.140625" style="4" customWidth="1"/>
    <col min="6" max="6" width="8.7109375" style="20" customWidth="1"/>
    <col min="7" max="7" width="10.8515625" style="20" customWidth="1"/>
    <col min="8" max="8" width="8.140625" style="30" customWidth="1"/>
    <col min="9" max="9" width="9.140625" style="20" customWidth="1"/>
    <col min="10" max="10" width="8.7109375" style="20" customWidth="1"/>
    <col min="11" max="11" width="10.8515625" style="20" customWidth="1"/>
    <col min="12" max="12" width="8.140625" style="30" customWidth="1"/>
    <col min="13" max="16" width="5.7109375" style="20" customWidth="1"/>
  </cols>
  <sheetData>
    <row r="1" spans="1:4" ht="12.75">
      <c r="A1" s="167" t="s">
        <v>2</v>
      </c>
      <c r="B1" s="167"/>
      <c r="C1" s="167"/>
      <c r="D1" s="167"/>
    </row>
    <row r="2" spans="1:10" ht="12.75">
      <c r="A2" s="167" t="s">
        <v>52</v>
      </c>
      <c r="B2" s="167"/>
      <c r="C2" s="167"/>
      <c r="D2" s="167"/>
      <c r="F2" s="170" t="s">
        <v>38</v>
      </c>
      <c r="G2" s="170"/>
      <c r="H2" s="170"/>
      <c r="I2" s="170"/>
      <c r="J2" s="170"/>
    </row>
    <row r="3" spans="1:16" ht="12.75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2.75">
      <c r="B4" s="168" t="s">
        <v>36</v>
      </c>
      <c r="C4" s="168"/>
      <c r="D4" s="168"/>
      <c r="M4" s="32"/>
      <c r="N4" s="214" t="s">
        <v>53</v>
      </c>
      <c r="O4" s="214"/>
      <c r="P4" s="214"/>
    </row>
    <row r="5" spans="1:16" ht="12.75">
      <c r="A5" s="172" t="s">
        <v>5</v>
      </c>
      <c r="B5" s="174" t="s">
        <v>6</v>
      </c>
      <c r="C5" s="174"/>
      <c r="D5" s="175"/>
      <c r="E5" s="178" t="s">
        <v>97</v>
      </c>
      <c r="F5" s="179"/>
      <c r="G5" s="179"/>
      <c r="H5" s="180"/>
      <c r="I5" s="178" t="s">
        <v>98</v>
      </c>
      <c r="J5" s="179"/>
      <c r="K5" s="179"/>
      <c r="L5" s="180"/>
      <c r="M5" s="211" t="s">
        <v>39</v>
      </c>
      <c r="N5" s="212"/>
      <c r="O5" s="212"/>
      <c r="P5" s="213"/>
    </row>
    <row r="6" spans="1:16" ht="12.75">
      <c r="A6" s="173"/>
      <c r="B6" s="176"/>
      <c r="C6" s="176"/>
      <c r="D6" s="177"/>
      <c r="E6" s="81" t="s">
        <v>7</v>
      </c>
      <c r="F6" s="52" t="s">
        <v>8</v>
      </c>
      <c r="G6" s="52" t="s">
        <v>9</v>
      </c>
      <c r="H6" s="54" t="s">
        <v>33</v>
      </c>
      <c r="I6" s="52" t="s">
        <v>7</v>
      </c>
      <c r="J6" s="52" t="s">
        <v>8</v>
      </c>
      <c r="K6" s="52" t="s">
        <v>9</v>
      </c>
      <c r="L6" s="54" t="s">
        <v>33</v>
      </c>
      <c r="M6" s="79" t="s">
        <v>40</v>
      </c>
      <c r="N6" s="79" t="s">
        <v>42</v>
      </c>
      <c r="O6" s="79" t="s">
        <v>41</v>
      </c>
      <c r="P6" s="80" t="s">
        <v>47</v>
      </c>
    </row>
    <row r="7" spans="1:16" s="8" customFormat="1" ht="9.75" customHeight="1">
      <c r="A7" s="11">
        <v>1</v>
      </c>
      <c r="B7" s="186">
        <v>2</v>
      </c>
      <c r="C7" s="187"/>
      <c r="D7" s="188"/>
      <c r="E7" s="82">
        <v>3</v>
      </c>
      <c r="F7" s="21">
        <v>4</v>
      </c>
      <c r="G7" s="21">
        <v>5</v>
      </c>
      <c r="H7" s="26">
        <v>6</v>
      </c>
      <c r="I7" s="21">
        <v>7</v>
      </c>
      <c r="J7" s="21">
        <v>8</v>
      </c>
      <c r="K7" s="21">
        <v>9</v>
      </c>
      <c r="L7" s="26">
        <v>10</v>
      </c>
      <c r="M7" s="33">
        <v>11</v>
      </c>
      <c r="N7" s="33">
        <v>12</v>
      </c>
      <c r="O7" s="21">
        <v>13</v>
      </c>
      <c r="P7" s="34">
        <v>14</v>
      </c>
    </row>
    <row r="8" spans="1:16" ht="12" customHeight="1">
      <c r="A8" s="1">
        <v>1</v>
      </c>
      <c r="B8" s="171" t="s">
        <v>32</v>
      </c>
      <c r="C8" s="171" t="s">
        <v>10</v>
      </c>
      <c r="D8" s="1" t="s">
        <v>12</v>
      </c>
      <c r="E8" s="41">
        <f>E54+E99</f>
        <v>6</v>
      </c>
      <c r="F8" s="41">
        <f>G8/E8</f>
        <v>126</v>
      </c>
      <c r="G8" s="41">
        <f>G54+G99</f>
        <v>756</v>
      </c>
      <c r="H8" s="42">
        <f>E8/E12*100</f>
        <v>21.428571428571427</v>
      </c>
      <c r="I8" s="41">
        <f>I54+I99</f>
        <v>6.58</v>
      </c>
      <c r="J8" s="41">
        <f>K8/I8</f>
        <v>151.9756838905775</v>
      </c>
      <c r="K8" s="41">
        <f>K54+K99</f>
        <v>1000</v>
      </c>
      <c r="L8" s="42">
        <f>I8/I12*100</f>
        <v>31.11111111111111</v>
      </c>
      <c r="M8" s="43">
        <f aca="true" t="shared" si="0" ref="M8:P10">I8/E8*100</f>
        <v>109.66666666666667</v>
      </c>
      <c r="N8" s="43">
        <f t="shared" si="0"/>
        <v>120.61562213537897</v>
      </c>
      <c r="O8" s="43">
        <f t="shared" si="0"/>
        <v>132.27513227513228</v>
      </c>
      <c r="P8" s="41">
        <f t="shared" si="0"/>
        <v>145.1851851851852</v>
      </c>
    </row>
    <row r="9" spans="1:16" ht="12" customHeight="1">
      <c r="A9" s="1">
        <v>2</v>
      </c>
      <c r="B9" s="171"/>
      <c r="C9" s="171"/>
      <c r="D9" s="1" t="s">
        <v>37</v>
      </c>
      <c r="E9" s="41">
        <f>E55+E100</f>
        <v>16</v>
      </c>
      <c r="F9" s="41">
        <f>G9/E9</f>
        <v>101</v>
      </c>
      <c r="G9" s="41">
        <f>G55+G100</f>
        <v>1616</v>
      </c>
      <c r="H9" s="42">
        <f>E9/E12*100</f>
        <v>57.14285714285714</v>
      </c>
      <c r="I9" s="41">
        <f>I55+I100</f>
        <v>3.36</v>
      </c>
      <c r="J9" s="41">
        <f>K9/I9</f>
        <v>127.08333333333334</v>
      </c>
      <c r="K9" s="41">
        <f>K55+K100</f>
        <v>427</v>
      </c>
      <c r="L9" s="42">
        <f>I9/I12*100</f>
        <v>15.886524822695037</v>
      </c>
      <c r="M9" s="43">
        <f t="shared" si="0"/>
        <v>21</v>
      </c>
      <c r="N9" s="43">
        <f t="shared" si="0"/>
        <v>125.82508250825084</v>
      </c>
      <c r="O9" s="43">
        <f t="shared" si="0"/>
        <v>26.423267326732674</v>
      </c>
      <c r="P9" s="41">
        <f t="shared" si="0"/>
        <v>27.80141843971632</v>
      </c>
    </row>
    <row r="10" spans="1:16" ht="12" customHeight="1">
      <c r="A10" s="1">
        <v>3</v>
      </c>
      <c r="B10" s="171"/>
      <c r="C10" s="171"/>
      <c r="D10" s="1" t="s">
        <v>13</v>
      </c>
      <c r="E10" s="41">
        <f>E56+E101</f>
        <v>6</v>
      </c>
      <c r="F10" s="41">
        <f>G10/E10</f>
        <v>83</v>
      </c>
      <c r="G10" s="41">
        <f>G56+G101</f>
        <v>498</v>
      </c>
      <c r="H10" s="42">
        <f>E10/E12*100</f>
        <v>21.428571428571427</v>
      </c>
      <c r="I10" s="41">
        <f>I56+I101</f>
        <v>11.21</v>
      </c>
      <c r="J10" s="41">
        <f>K10/I10</f>
        <v>109.00981266726137</v>
      </c>
      <c r="K10" s="41">
        <f>K56+K101</f>
        <v>1222</v>
      </c>
      <c r="L10" s="42">
        <f>I10/I12*100</f>
        <v>53.00236406619386</v>
      </c>
      <c r="M10" s="43">
        <f t="shared" si="0"/>
        <v>186.83333333333334</v>
      </c>
      <c r="N10" s="43">
        <f t="shared" si="0"/>
        <v>131.33712369549565</v>
      </c>
      <c r="O10" s="43">
        <f t="shared" si="0"/>
        <v>245.38152610441765</v>
      </c>
      <c r="P10" s="41">
        <f t="shared" si="0"/>
        <v>247.34436564223805</v>
      </c>
    </row>
    <row r="11" spans="1:16" ht="12" customHeight="1">
      <c r="A11" s="1">
        <v>4</v>
      </c>
      <c r="B11" s="171"/>
      <c r="C11" s="171"/>
      <c r="D11" s="1" t="s">
        <v>14</v>
      </c>
      <c r="E11" s="41">
        <f>E57+E102</f>
        <v>0</v>
      </c>
      <c r="F11" s="41">
        <v>90</v>
      </c>
      <c r="G11" s="41">
        <f>G57+G102</f>
        <v>0</v>
      </c>
      <c r="H11" s="42">
        <f>E11/E12*100</f>
        <v>0</v>
      </c>
      <c r="I11" s="41">
        <f>I57+I102</f>
        <v>0</v>
      </c>
      <c r="J11" s="41">
        <v>0</v>
      </c>
      <c r="K11" s="41">
        <f>K57+K102</f>
        <v>0</v>
      </c>
      <c r="L11" s="42">
        <v>0</v>
      </c>
      <c r="M11" s="43">
        <v>0</v>
      </c>
      <c r="N11" s="43">
        <v>0</v>
      </c>
      <c r="O11" s="41">
        <v>0</v>
      </c>
      <c r="P11" s="44">
        <v>0</v>
      </c>
    </row>
    <row r="12" spans="1:16" ht="12" customHeight="1">
      <c r="A12" s="1">
        <v>5</v>
      </c>
      <c r="B12" s="171"/>
      <c r="C12" s="171"/>
      <c r="D12" s="3" t="s">
        <v>0</v>
      </c>
      <c r="E12" s="122">
        <f>SUM(E8:E11)</f>
        <v>28</v>
      </c>
      <c r="F12" s="122">
        <f>G12/E12</f>
        <v>102.5</v>
      </c>
      <c r="G12" s="122">
        <f>SUM(G8:G11)</f>
        <v>2870</v>
      </c>
      <c r="H12" s="124">
        <v>100</v>
      </c>
      <c r="I12" s="149">
        <f>SUM(I8:I11)</f>
        <v>21.15</v>
      </c>
      <c r="J12" s="122">
        <f>K12/I12</f>
        <v>125.24822695035462</v>
      </c>
      <c r="K12" s="149">
        <f>SUM(K8:K11)</f>
        <v>2649</v>
      </c>
      <c r="L12" s="124">
        <v>100</v>
      </c>
      <c r="M12" s="122">
        <f>I12/E12*100</f>
        <v>75.53571428571428</v>
      </c>
      <c r="N12" s="136">
        <f>J12/F12*100</f>
        <v>122.19339214668743</v>
      </c>
      <c r="O12" s="122">
        <f>K12/G12*100</f>
        <v>92.29965156794425</v>
      </c>
      <c r="P12" s="137">
        <f>L12/H12*100</f>
        <v>100</v>
      </c>
    </row>
    <row r="13" spans="1:16" ht="12" customHeight="1">
      <c r="A13" s="1">
        <v>6</v>
      </c>
      <c r="B13" s="171"/>
      <c r="C13" s="171" t="s">
        <v>11</v>
      </c>
      <c r="D13" s="1" t="s">
        <v>12</v>
      </c>
      <c r="E13" s="41">
        <f>E59+E104</f>
        <v>5</v>
      </c>
      <c r="F13" s="41">
        <f>G13/E13</f>
        <v>126</v>
      </c>
      <c r="G13" s="41">
        <f>G59+G104</f>
        <v>630</v>
      </c>
      <c r="H13" s="42">
        <f>E13/E17*100</f>
        <v>20.833333333333336</v>
      </c>
      <c r="I13" s="41">
        <f>I59+I104</f>
        <v>0</v>
      </c>
      <c r="J13" s="122">
        <v>0</v>
      </c>
      <c r="K13" s="41">
        <f>K59+K104</f>
        <v>0</v>
      </c>
      <c r="L13" s="42">
        <v>0</v>
      </c>
      <c r="M13" s="41">
        <v>0</v>
      </c>
      <c r="N13" s="43">
        <v>0</v>
      </c>
      <c r="O13" s="41">
        <v>0</v>
      </c>
      <c r="P13" s="44">
        <v>0</v>
      </c>
    </row>
    <row r="14" spans="1:16" ht="12" customHeight="1">
      <c r="A14" s="1">
        <v>7</v>
      </c>
      <c r="B14" s="171"/>
      <c r="C14" s="171"/>
      <c r="D14" s="1" t="s">
        <v>37</v>
      </c>
      <c r="E14" s="41">
        <f>E60+E105</f>
        <v>14</v>
      </c>
      <c r="F14" s="41">
        <f>G14/E14</f>
        <v>101</v>
      </c>
      <c r="G14" s="41">
        <f>G60+G105</f>
        <v>1414</v>
      </c>
      <c r="H14" s="42">
        <f>E14/E17*100</f>
        <v>58.333333333333336</v>
      </c>
      <c r="I14" s="41">
        <f>I60+I105</f>
        <v>0</v>
      </c>
      <c r="J14" s="122">
        <v>0</v>
      </c>
      <c r="K14" s="41">
        <f>K60+K105</f>
        <v>0</v>
      </c>
      <c r="L14" s="42">
        <v>0</v>
      </c>
      <c r="M14" s="41">
        <v>0</v>
      </c>
      <c r="N14" s="43">
        <v>0</v>
      </c>
      <c r="O14" s="41">
        <v>0</v>
      </c>
      <c r="P14" s="44">
        <v>0</v>
      </c>
    </row>
    <row r="15" spans="1:16" ht="12" customHeight="1">
      <c r="A15" s="1">
        <v>8</v>
      </c>
      <c r="B15" s="171"/>
      <c r="C15" s="171"/>
      <c r="D15" s="1" t="s">
        <v>13</v>
      </c>
      <c r="E15" s="41">
        <f>E61+E106</f>
        <v>5</v>
      </c>
      <c r="F15" s="41">
        <f>G15/E15</f>
        <v>83</v>
      </c>
      <c r="G15" s="41">
        <f>G61+G106</f>
        <v>415</v>
      </c>
      <c r="H15" s="42">
        <f>E15/E17*100</f>
        <v>20.833333333333336</v>
      </c>
      <c r="I15" s="41">
        <f>I61+I106</f>
        <v>0</v>
      </c>
      <c r="J15" s="122">
        <v>0</v>
      </c>
      <c r="K15" s="41">
        <f>K61+K106</f>
        <v>0</v>
      </c>
      <c r="L15" s="42">
        <v>0</v>
      </c>
      <c r="M15" s="41">
        <v>0</v>
      </c>
      <c r="N15" s="43">
        <v>0</v>
      </c>
      <c r="O15" s="41">
        <v>0</v>
      </c>
      <c r="P15" s="44">
        <v>0</v>
      </c>
    </row>
    <row r="16" spans="1:16" ht="12" customHeight="1">
      <c r="A16" s="1">
        <v>9</v>
      </c>
      <c r="B16" s="171"/>
      <c r="C16" s="171"/>
      <c r="D16" s="1" t="s">
        <v>14</v>
      </c>
      <c r="E16" s="41">
        <f>E62+E107</f>
        <v>0</v>
      </c>
      <c r="F16" s="41">
        <v>0</v>
      </c>
      <c r="G16" s="41">
        <f>G62+G107</f>
        <v>0</v>
      </c>
      <c r="H16" s="42">
        <v>0</v>
      </c>
      <c r="I16" s="41">
        <f>I62+I107</f>
        <v>0</v>
      </c>
      <c r="J16" s="122">
        <v>0</v>
      </c>
      <c r="K16" s="41">
        <f>K62+K107</f>
        <v>0</v>
      </c>
      <c r="L16" s="42">
        <v>0</v>
      </c>
      <c r="M16" s="41">
        <v>0</v>
      </c>
      <c r="N16" s="43">
        <v>0</v>
      </c>
      <c r="O16" s="41">
        <v>0</v>
      </c>
      <c r="P16" s="44">
        <v>0</v>
      </c>
    </row>
    <row r="17" spans="1:16" ht="12" customHeight="1">
      <c r="A17" s="1">
        <v>10</v>
      </c>
      <c r="B17" s="171"/>
      <c r="C17" s="171"/>
      <c r="D17" s="3" t="s">
        <v>0</v>
      </c>
      <c r="E17" s="122">
        <f>SUM(E13:E16)</f>
        <v>24</v>
      </c>
      <c r="F17" s="122">
        <f>G17/E17</f>
        <v>102.45833333333333</v>
      </c>
      <c r="G17" s="122">
        <f>SUM(G13:G16)</f>
        <v>2459</v>
      </c>
      <c r="H17" s="124">
        <v>100</v>
      </c>
      <c r="I17" s="149">
        <f>SUM(I13:I16)</f>
        <v>0</v>
      </c>
      <c r="J17" s="122">
        <v>0</v>
      </c>
      <c r="K17" s="149">
        <f>SUM(K13:K16)</f>
        <v>0</v>
      </c>
      <c r="L17" s="124">
        <v>0</v>
      </c>
      <c r="M17" s="122">
        <v>0</v>
      </c>
      <c r="N17" s="136">
        <v>0</v>
      </c>
      <c r="O17" s="122">
        <v>0</v>
      </c>
      <c r="P17" s="137">
        <v>0</v>
      </c>
    </row>
    <row r="18" spans="1:16" ht="12" customHeight="1">
      <c r="A18" s="1">
        <v>11</v>
      </c>
      <c r="B18" s="171"/>
      <c r="C18" s="185" t="s">
        <v>15</v>
      </c>
      <c r="D18" s="185"/>
      <c r="E18" s="122">
        <f>E12+E17</f>
        <v>52</v>
      </c>
      <c r="F18" s="122">
        <f>G18/E18</f>
        <v>102.48076923076923</v>
      </c>
      <c r="G18" s="122">
        <f>G12+G17</f>
        <v>5329</v>
      </c>
      <c r="H18" s="124">
        <f>E18/E21*100</f>
        <v>21.138211382113823</v>
      </c>
      <c r="I18" s="149">
        <f>I12+I17</f>
        <v>21.15</v>
      </c>
      <c r="J18" s="122">
        <f>K18/I18</f>
        <v>125.24822695035462</v>
      </c>
      <c r="K18" s="149">
        <f>K12+K17</f>
        <v>2649</v>
      </c>
      <c r="L18" s="124">
        <f>I18/I21*100</f>
        <v>100</v>
      </c>
      <c r="M18" s="122">
        <f>I18/E18*100</f>
        <v>40.67307692307692</v>
      </c>
      <c r="N18" s="136">
        <f>J18/F18*100</f>
        <v>122.21632203825183</v>
      </c>
      <c r="O18" s="122">
        <f>K18/G18*100</f>
        <v>49.709138675173584</v>
      </c>
      <c r="P18" s="137">
        <f>L18/H18*100</f>
        <v>473.076923076923</v>
      </c>
    </row>
    <row r="19" spans="1:16" ht="12" customHeight="1">
      <c r="A19" s="1">
        <v>12</v>
      </c>
      <c r="B19" s="171"/>
      <c r="C19" s="182" t="s">
        <v>16</v>
      </c>
      <c r="D19" s="182"/>
      <c r="E19" s="41">
        <f>E65+E110</f>
        <v>151</v>
      </c>
      <c r="F19" s="122">
        <f>G19/E19</f>
        <v>51</v>
      </c>
      <c r="G19" s="41">
        <f>G65+G110</f>
        <v>7701</v>
      </c>
      <c r="H19" s="42">
        <f>E19/E21*100</f>
        <v>61.382113821138205</v>
      </c>
      <c r="I19" s="41">
        <f>I65+I110</f>
        <v>0</v>
      </c>
      <c r="J19" s="41">
        <v>0</v>
      </c>
      <c r="K19" s="41">
        <f>K65+K110</f>
        <v>0</v>
      </c>
      <c r="L19" s="42">
        <f>I19/I21*100</f>
        <v>0</v>
      </c>
      <c r="M19" s="122">
        <f>I19/E19*100</f>
        <v>0</v>
      </c>
      <c r="N19" s="136">
        <v>0</v>
      </c>
      <c r="O19" s="122">
        <f>K19/G19*100</f>
        <v>0</v>
      </c>
      <c r="P19" s="137">
        <f>L19/H19*100</f>
        <v>0</v>
      </c>
    </row>
    <row r="20" spans="1:16" ht="12" customHeight="1">
      <c r="A20" s="1">
        <v>13</v>
      </c>
      <c r="B20" s="171"/>
      <c r="C20" s="182" t="s">
        <v>17</v>
      </c>
      <c r="D20" s="182"/>
      <c r="E20" s="41">
        <f>E66+E111</f>
        <v>43</v>
      </c>
      <c r="F20" s="122">
        <f>G20/E20</f>
        <v>25</v>
      </c>
      <c r="G20" s="41">
        <f>G66+G111</f>
        <v>1075</v>
      </c>
      <c r="H20" s="42">
        <f>E20/E21*100</f>
        <v>17.479674796747968</v>
      </c>
      <c r="I20" s="41">
        <f>I66+I111</f>
        <v>0</v>
      </c>
      <c r="J20" s="41">
        <v>0</v>
      </c>
      <c r="K20" s="41">
        <f>K66+K111</f>
        <v>0</v>
      </c>
      <c r="L20" s="42">
        <f>I20/I21*100</f>
        <v>0</v>
      </c>
      <c r="M20" s="122">
        <f>I20/E20*100</f>
        <v>0</v>
      </c>
      <c r="N20" s="136">
        <v>0</v>
      </c>
      <c r="O20" s="122">
        <f>K20/G20*100</f>
        <v>0</v>
      </c>
      <c r="P20" s="137">
        <f>L20/H20*100</f>
        <v>0</v>
      </c>
    </row>
    <row r="21" spans="1:16" ht="12" customHeight="1">
      <c r="A21" s="1">
        <v>14</v>
      </c>
      <c r="B21" s="171"/>
      <c r="C21" s="169" t="s">
        <v>18</v>
      </c>
      <c r="D21" s="169"/>
      <c r="E21" s="64">
        <f>SUM(E18:E20)</f>
        <v>246</v>
      </c>
      <c r="F21" s="64">
        <f aca="true" t="shared" si="1" ref="F21:F27">G21/E21</f>
        <v>57.33739837398374</v>
      </c>
      <c r="G21" s="64">
        <f>SUM(G18:G20)</f>
        <v>14105</v>
      </c>
      <c r="H21" s="66">
        <v>100</v>
      </c>
      <c r="I21" s="64">
        <f>SUM(I18:I20)</f>
        <v>21.15</v>
      </c>
      <c r="J21" s="64">
        <f aca="true" t="shared" si="2" ref="J21:J27">K21/I21</f>
        <v>125.24822695035462</v>
      </c>
      <c r="K21" s="64">
        <f>SUM(K18:K20)</f>
        <v>2649</v>
      </c>
      <c r="L21" s="66">
        <v>100</v>
      </c>
      <c r="M21" s="64">
        <f aca="true" t="shared" si="3" ref="M21:P27">I21/E21*100</f>
        <v>8.597560975609756</v>
      </c>
      <c r="N21" s="74">
        <f t="shared" si="3"/>
        <v>218.4407219410651</v>
      </c>
      <c r="O21" s="64">
        <f t="shared" si="3"/>
        <v>18.78057426444523</v>
      </c>
      <c r="P21" s="75">
        <f t="shared" si="3"/>
        <v>100</v>
      </c>
    </row>
    <row r="22" spans="1:16" ht="12" customHeight="1">
      <c r="A22" s="1">
        <v>15</v>
      </c>
      <c r="B22" s="189" t="s">
        <v>31</v>
      </c>
      <c r="C22" s="189" t="s">
        <v>3</v>
      </c>
      <c r="D22" s="1" t="s">
        <v>19</v>
      </c>
      <c r="E22" s="41">
        <f>E68+E113</f>
        <v>350</v>
      </c>
      <c r="F22" s="41">
        <f t="shared" si="1"/>
        <v>260</v>
      </c>
      <c r="G22" s="41">
        <f>G68+G113</f>
        <v>91000</v>
      </c>
      <c r="H22" s="42">
        <f>E22/E27*100</f>
        <v>2.3071852340145025</v>
      </c>
      <c r="I22" s="41">
        <f>I68+I113</f>
        <v>33</v>
      </c>
      <c r="J22" s="41">
        <f t="shared" si="2"/>
        <v>298.8787878787879</v>
      </c>
      <c r="K22" s="41">
        <f>K68+K113</f>
        <v>9863</v>
      </c>
      <c r="L22" s="42">
        <f>I22/I27*100</f>
        <v>0.5005126462861961</v>
      </c>
      <c r="M22" s="41">
        <f t="shared" si="3"/>
        <v>9.428571428571429</v>
      </c>
      <c r="N22" s="43">
        <f t="shared" si="3"/>
        <v>114.95337995337995</v>
      </c>
      <c r="O22" s="41">
        <f t="shared" si="3"/>
        <v>10.838461538461539</v>
      </c>
      <c r="P22" s="44">
        <f t="shared" si="3"/>
        <v>21.693648126175983</v>
      </c>
    </row>
    <row r="23" spans="1:16" ht="12" customHeight="1">
      <c r="A23" s="1">
        <v>16</v>
      </c>
      <c r="B23" s="190"/>
      <c r="C23" s="190"/>
      <c r="D23" s="1" t="s">
        <v>20</v>
      </c>
      <c r="E23" s="41">
        <f>E69+E114</f>
        <v>650</v>
      </c>
      <c r="F23" s="41">
        <f t="shared" si="1"/>
        <v>230</v>
      </c>
      <c r="G23" s="41">
        <f>G69+G114</f>
        <v>149500</v>
      </c>
      <c r="H23" s="42">
        <f>E23/E27*100</f>
        <v>4.284772577455504</v>
      </c>
      <c r="I23" s="41">
        <f>I69</f>
        <v>70.23</v>
      </c>
      <c r="J23" s="41">
        <f t="shared" si="2"/>
        <v>233.21942189947313</v>
      </c>
      <c r="K23" s="41">
        <f>K69</f>
        <v>16379</v>
      </c>
      <c r="L23" s="42">
        <f>I23/I27*100</f>
        <v>1.06518191359635</v>
      </c>
      <c r="M23" s="41">
        <f t="shared" si="3"/>
        <v>10.804615384615385</v>
      </c>
      <c r="N23" s="43">
        <f t="shared" si="3"/>
        <v>101.39974865194483</v>
      </c>
      <c r="O23" s="41">
        <f t="shared" si="3"/>
        <v>10.955852842809364</v>
      </c>
      <c r="P23" s="44">
        <f t="shared" si="3"/>
        <v>24.859707121933276</v>
      </c>
    </row>
    <row r="24" spans="1:16" ht="12" customHeight="1">
      <c r="A24" s="1">
        <v>17</v>
      </c>
      <c r="B24" s="190"/>
      <c r="C24" s="190"/>
      <c r="D24" s="1" t="s">
        <v>21</v>
      </c>
      <c r="E24" s="41">
        <f>E70+E115</f>
        <v>3968</v>
      </c>
      <c r="F24" s="41">
        <f t="shared" si="1"/>
        <v>125</v>
      </c>
      <c r="G24" s="41">
        <f>G70+G115</f>
        <v>496000</v>
      </c>
      <c r="H24" s="42">
        <f>E24/E27*100</f>
        <v>26.156888595912985</v>
      </c>
      <c r="I24" s="41">
        <f>I70</f>
        <v>2359.61</v>
      </c>
      <c r="J24" s="41">
        <f t="shared" si="2"/>
        <v>127.53505875971028</v>
      </c>
      <c r="K24" s="41">
        <f>K70</f>
        <v>300933</v>
      </c>
      <c r="L24" s="42">
        <f>I24/I27*100</f>
        <v>35.78832258495064</v>
      </c>
      <c r="M24" s="41">
        <f t="shared" si="3"/>
        <v>59.465977822580655</v>
      </c>
      <c r="N24" s="43">
        <f t="shared" si="3"/>
        <v>102.02804700776822</v>
      </c>
      <c r="O24" s="41">
        <f t="shared" si="3"/>
        <v>60.67197580645162</v>
      </c>
      <c r="P24" s="44">
        <f t="shared" si="3"/>
        <v>136.82178770506584</v>
      </c>
    </row>
    <row r="25" spans="1:16" ht="12" customHeight="1">
      <c r="A25" s="1">
        <v>18</v>
      </c>
      <c r="B25" s="190"/>
      <c r="C25" s="190"/>
      <c r="D25" s="1" t="s">
        <v>22</v>
      </c>
      <c r="E25" s="41">
        <f>E71+E116</f>
        <v>5243</v>
      </c>
      <c r="F25" s="41">
        <f t="shared" si="1"/>
        <v>105</v>
      </c>
      <c r="G25" s="41">
        <f>G71+G116</f>
        <v>550515</v>
      </c>
      <c r="H25" s="42">
        <f>E25/E27*100</f>
        <v>34.561634805537246</v>
      </c>
      <c r="I25" s="41">
        <f>I71</f>
        <v>2171.68</v>
      </c>
      <c r="J25" s="41">
        <f t="shared" si="2"/>
        <v>107.56050615191926</v>
      </c>
      <c r="K25" s="41">
        <f>K71</f>
        <v>233587</v>
      </c>
      <c r="L25" s="42">
        <f>I25/I27*100</f>
        <v>32.93797889960019</v>
      </c>
      <c r="M25" s="41">
        <f t="shared" si="3"/>
        <v>41.42056074766355</v>
      </c>
      <c r="N25" s="43">
        <f t="shared" si="3"/>
        <v>102.43857728754216</v>
      </c>
      <c r="O25" s="41">
        <f t="shared" si="3"/>
        <v>42.43063313442867</v>
      </c>
      <c r="P25" s="44">
        <f t="shared" si="3"/>
        <v>95.30214379304498</v>
      </c>
    </row>
    <row r="26" spans="1:16" ht="12" customHeight="1">
      <c r="A26" s="1">
        <v>19</v>
      </c>
      <c r="B26" s="190"/>
      <c r="C26" s="190"/>
      <c r="D26" s="1" t="s">
        <v>23</v>
      </c>
      <c r="E26" s="41">
        <f>E72+E117</f>
        <v>4959</v>
      </c>
      <c r="F26" s="41">
        <f t="shared" si="1"/>
        <v>78.95946763460375</v>
      </c>
      <c r="G26" s="41">
        <f>G72+G117</f>
        <v>391560</v>
      </c>
      <c r="H26" s="42">
        <f>E26/E27*100</f>
        <v>32.68951878707976</v>
      </c>
      <c r="I26" s="41">
        <f>I72</f>
        <v>1958.72</v>
      </c>
      <c r="J26" s="41">
        <f t="shared" si="2"/>
        <v>82.63508822087894</v>
      </c>
      <c r="K26" s="41">
        <f>K72</f>
        <v>161859</v>
      </c>
      <c r="L26" s="42">
        <f>I26/I27*100</f>
        <v>29.70800395556661</v>
      </c>
      <c r="M26" s="41">
        <f t="shared" si="3"/>
        <v>39.498285944746925</v>
      </c>
      <c r="N26" s="43">
        <f t="shared" si="3"/>
        <v>104.65507265485203</v>
      </c>
      <c r="O26" s="41">
        <f t="shared" si="3"/>
        <v>41.33695985289611</v>
      </c>
      <c r="P26" s="44">
        <f t="shared" si="3"/>
        <v>90.87929421374177</v>
      </c>
    </row>
    <row r="27" spans="1:16" ht="12" customHeight="1">
      <c r="A27" s="1">
        <v>20</v>
      </c>
      <c r="B27" s="190"/>
      <c r="C27" s="191"/>
      <c r="D27" s="3" t="s">
        <v>0</v>
      </c>
      <c r="E27" s="122">
        <f>SUM(E22:E26)</f>
        <v>15170</v>
      </c>
      <c r="F27" s="122">
        <f t="shared" si="1"/>
        <v>110.65095583388266</v>
      </c>
      <c r="G27" s="122">
        <f>SUM(G22:G26)</f>
        <v>1678575</v>
      </c>
      <c r="H27" s="124">
        <v>100</v>
      </c>
      <c r="I27" s="149">
        <f>SUM(I22:I26)</f>
        <v>6593.240000000001</v>
      </c>
      <c r="J27" s="122">
        <f t="shared" si="2"/>
        <v>109.60028756726585</v>
      </c>
      <c r="K27" s="149">
        <f>SUM(K22:K26)</f>
        <v>722621</v>
      </c>
      <c r="L27" s="124">
        <v>100</v>
      </c>
      <c r="M27" s="122">
        <f t="shared" si="3"/>
        <v>43.46235992089651</v>
      </c>
      <c r="N27" s="136">
        <f t="shared" si="3"/>
        <v>99.05046616299082</v>
      </c>
      <c r="O27" s="122">
        <f t="shared" si="3"/>
        <v>43.04967010708488</v>
      </c>
      <c r="P27" s="137">
        <f t="shared" si="3"/>
        <v>100</v>
      </c>
    </row>
    <row r="28" spans="1:16" ht="12" customHeight="1">
      <c r="A28" s="1">
        <v>21</v>
      </c>
      <c r="B28" s="190"/>
      <c r="C28" s="189" t="s">
        <v>4</v>
      </c>
      <c r="D28" s="1" t="s">
        <v>19</v>
      </c>
      <c r="E28" s="41">
        <f>E74+E119</f>
        <v>0</v>
      </c>
      <c r="F28" s="41">
        <v>0</v>
      </c>
      <c r="G28" s="41">
        <f>G74+G119</f>
        <v>0</v>
      </c>
      <c r="H28" s="42">
        <v>0</v>
      </c>
      <c r="I28" s="41">
        <v>0</v>
      </c>
      <c r="J28" s="41">
        <v>0</v>
      </c>
      <c r="K28" s="41">
        <v>0</v>
      </c>
      <c r="L28" s="42">
        <v>0</v>
      </c>
      <c r="M28" s="41">
        <v>0</v>
      </c>
      <c r="N28" s="43">
        <v>0</v>
      </c>
      <c r="O28" s="41">
        <v>0</v>
      </c>
      <c r="P28" s="44">
        <v>0</v>
      </c>
    </row>
    <row r="29" spans="1:16" ht="12" customHeight="1">
      <c r="A29" s="1">
        <v>22</v>
      </c>
      <c r="B29" s="190"/>
      <c r="C29" s="190"/>
      <c r="D29" s="1" t="s">
        <v>21</v>
      </c>
      <c r="E29" s="41">
        <f>E75+E120</f>
        <v>0</v>
      </c>
      <c r="F29" s="41">
        <v>0</v>
      </c>
      <c r="G29" s="41">
        <f>G75+G120</f>
        <v>0</v>
      </c>
      <c r="H29" s="42">
        <v>0</v>
      </c>
      <c r="I29" s="41">
        <v>0</v>
      </c>
      <c r="J29" s="41">
        <v>0</v>
      </c>
      <c r="K29" s="41">
        <v>0</v>
      </c>
      <c r="L29" s="42">
        <v>0</v>
      </c>
      <c r="M29" s="41">
        <v>0</v>
      </c>
      <c r="N29" s="43">
        <v>0</v>
      </c>
      <c r="O29" s="41">
        <v>0</v>
      </c>
      <c r="P29" s="44">
        <v>0</v>
      </c>
    </row>
    <row r="30" spans="1:16" ht="12" customHeight="1">
      <c r="A30" s="1">
        <v>23</v>
      </c>
      <c r="B30" s="190"/>
      <c r="C30" s="190"/>
      <c r="D30" s="1" t="s">
        <v>22</v>
      </c>
      <c r="E30" s="41">
        <f>E76+E121</f>
        <v>0</v>
      </c>
      <c r="F30" s="41">
        <v>0</v>
      </c>
      <c r="G30" s="41">
        <f>G76+G121</f>
        <v>0</v>
      </c>
      <c r="H30" s="42">
        <v>0</v>
      </c>
      <c r="I30" s="41">
        <v>0</v>
      </c>
      <c r="J30" s="41">
        <v>0</v>
      </c>
      <c r="K30" s="41">
        <v>0</v>
      </c>
      <c r="L30" s="42">
        <v>0</v>
      </c>
      <c r="M30" s="41">
        <v>0</v>
      </c>
      <c r="N30" s="43">
        <v>0</v>
      </c>
      <c r="O30" s="41">
        <v>0</v>
      </c>
      <c r="P30" s="44">
        <v>0</v>
      </c>
    </row>
    <row r="31" spans="1:16" ht="12" customHeight="1">
      <c r="A31" s="1">
        <v>24</v>
      </c>
      <c r="B31" s="190"/>
      <c r="C31" s="190"/>
      <c r="D31" s="1" t="s">
        <v>23</v>
      </c>
      <c r="E31" s="41">
        <f>E77+E122</f>
        <v>0</v>
      </c>
      <c r="F31" s="41">
        <v>0</v>
      </c>
      <c r="G31" s="41">
        <f>G77+G122</f>
        <v>0</v>
      </c>
      <c r="H31" s="42">
        <v>0</v>
      </c>
      <c r="I31" s="41">
        <v>0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  <c r="O31" s="41">
        <v>0</v>
      </c>
      <c r="P31" s="44">
        <v>0</v>
      </c>
    </row>
    <row r="32" spans="1:16" ht="12" customHeight="1">
      <c r="A32" s="1">
        <v>25</v>
      </c>
      <c r="B32" s="190"/>
      <c r="C32" s="191"/>
      <c r="D32" s="3" t="s">
        <v>0</v>
      </c>
      <c r="E32" s="122">
        <f>SUM(E28:E31)</f>
        <v>0</v>
      </c>
      <c r="F32" s="122">
        <v>0</v>
      </c>
      <c r="G32" s="122">
        <f>SUM(G28:G31)</f>
        <v>0</v>
      </c>
      <c r="H32" s="124">
        <v>0</v>
      </c>
      <c r="I32" s="149">
        <f>SUM(I28:I31)</f>
        <v>0</v>
      </c>
      <c r="J32" s="122">
        <v>0</v>
      </c>
      <c r="K32" s="149">
        <f>SUM(K28:K31)</f>
        <v>0</v>
      </c>
      <c r="L32" s="124">
        <v>0</v>
      </c>
      <c r="M32" s="122">
        <v>0</v>
      </c>
      <c r="N32" s="136">
        <v>0</v>
      </c>
      <c r="O32" s="122">
        <v>0</v>
      </c>
      <c r="P32" s="137">
        <v>0</v>
      </c>
    </row>
    <row r="33" spans="1:16" ht="12" customHeight="1">
      <c r="A33" s="1">
        <v>26</v>
      </c>
      <c r="B33" s="190"/>
      <c r="C33" s="189" t="s">
        <v>24</v>
      </c>
      <c r="D33" s="1" t="s">
        <v>19</v>
      </c>
      <c r="E33" s="41">
        <f>E79+E124</f>
        <v>0</v>
      </c>
      <c r="F33" s="41">
        <v>0</v>
      </c>
      <c r="G33" s="41">
        <f>G79+G124</f>
        <v>0</v>
      </c>
      <c r="H33" s="42">
        <v>0</v>
      </c>
      <c r="I33" s="41">
        <f>I79+I124</f>
        <v>0</v>
      </c>
      <c r="J33" s="122">
        <v>0</v>
      </c>
      <c r="K33" s="41">
        <f>K79+K124</f>
        <v>0</v>
      </c>
      <c r="L33" s="42">
        <v>0</v>
      </c>
      <c r="M33" s="41">
        <v>0</v>
      </c>
      <c r="N33" s="43">
        <v>0</v>
      </c>
      <c r="O33" s="41">
        <v>0</v>
      </c>
      <c r="P33" s="44">
        <v>0</v>
      </c>
    </row>
    <row r="34" spans="1:16" ht="12" customHeight="1">
      <c r="A34" s="1">
        <v>27</v>
      </c>
      <c r="B34" s="190"/>
      <c r="C34" s="190"/>
      <c r="D34" s="1" t="s">
        <v>20</v>
      </c>
      <c r="E34" s="41">
        <f>E80+E125</f>
        <v>0</v>
      </c>
      <c r="F34" s="41">
        <v>0</v>
      </c>
      <c r="G34" s="41">
        <f>G80+G125</f>
        <v>0</v>
      </c>
      <c r="H34" s="42">
        <v>0</v>
      </c>
      <c r="I34" s="41">
        <f>I80+I125</f>
        <v>0</v>
      </c>
      <c r="J34" s="122">
        <v>0</v>
      </c>
      <c r="K34" s="41">
        <f>K80+K125</f>
        <v>0</v>
      </c>
      <c r="L34" s="42">
        <v>0</v>
      </c>
      <c r="M34" s="41">
        <v>0</v>
      </c>
      <c r="N34" s="43">
        <v>0</v>
      </c>
      <c r="O34" s="41">
        <v>0</v>
      </c>
      <c r="P34" s="44">
        <v>0</v>
      </c>
    </row>
    <row r="35" spans="1:16" ht="12" customHeight="1">
      <c r="A35" s="1">
        <v>28</v>
      </c>
      <c r="B35" s="190"/>
      <c r="C35" s="190"/>
      <c r="D35" s="1" t="s">
        <v>21</v>
      </c>
      <c r="E35" s="41">
        <f>E81+E126</f>
        <v>0</v>
      </c>
      <c r="F35" s="41">
        <v>0</v>
      </c>
      <c r="G35" s="41">
        <f>G81+G126</f>
        <v>0</v>
      </c>
      <c r="H35" s="42">
        <v>0</v>
      </c>
      <c r="I35" s="41">
        <f>I81+I126</f>
        <v>0</v>
      </c>
      <c r="J35" s="122">
        <v>0</v>
      </c>
      <c r="K35" s="41">
        <f>K81+K126</f>
        <v>0</v>
      </c>
      <c r="L35" s="42">
        <v>0</v>
      </c>
      <c r="M35" s="41">
        <v>0</v>
      </c>
      <c r="N35" s="43">
        <v>0</v>
      </c>
      <c r="O35" s="41">
        <v>0</v>
      </c>
      <c r="P35" s="44">
        <v>0</v>
      </c>
    </row>
    <row r="36" spans="1:16" ht="12" customHeight="1">
      <c r="A36" s="1">
        <v>29</v>
      </c>
      <c r="B36" s="190"/>
      <c r="C36" s="190"/>
      <c r="D36" s="1" t="s">
        <v>22</v>
      </c>
      <c r="E36" s="41">
        <f>E82+E127</f>
        <v>0</v>
      </c>
      <c r="F36" s="41">
        <v>0</v>
      </c>
      <c r="G36" s="41">
        <f>G82+G127</f>
        <v>0</v>
      </c>
      <c r="H36" s="42">
        <v>0</v>
      </c>
      <c r="I36" s="41">
        <f>I82+I127</f>
        <v>0</v>
      </c>
      <c r="J36" s="122">
        <v>0</v>
      </c>
      <c r="K36" s="41">
        <f>K82+K127</f>
        <v>0</v>
      </c>
      <c r="L36" s="42">
        <v>0</v>
      </c>
      <c r="M36" s="41">
        <v>0</v>
      </c>
      <c r="N36" s="43">
        <v>0</v>
      </c>
      <c r="O36" s="41">
        <v>0</v>
      </c>
      <c r="P36" s="44">
        <v>0</v>
      </c>
    </row>
    <row r="37" spans="1:16" ht="12" customHeight="1">
      <c r="A37" s="1">
        <v>30</v>
      </c>
      <c r="B37" s="190"/>
      <c r="C37" s="191"/>
      <c r="D37" s="3" t="s">
        <v>0</v>
      </c>
      <c r="E37" s="122">
        <f>SUM(E33:E36)</f>
        <v>0</v>
      </c>
      <c r="F37" s="122">
        <v>0</v>
      </c>
      <c r="G37" s="122">
        <f>SUM(G33:G36)</f>
        <v>0</v>
      </c>
      <c r="H37" s="124">
        <v>0</v>
      </c>
      <c r="I37" s="149">
        <f>SUM(I33:I36)</f>
        <v>0</v>
      </c>
      <c r="J37" s="122">
        <v>0</v>
      </c>
      <c r="K37" s="149">
        <f>SUM(K33:K36)</f>
        <v>0</v>
      </c>
      <c r="L37" s="124">
        <v>0</v>
      </c>
      <c r="M37" s="122">
        <v>0</v>
      </c>
      <c r="N37" s="136">
        <v>0</v>
      </c>
      <c r="O37" s="122">
        <v>0</v>
      </c>
      <c r="P37" s="137">
        <v>0</v>
      </c>
    </row>
    <row r="38" spans="1:16" ht="12" customHeight="1">
      <c r="A38" s="1">
        <v>31</v>
      </c>
      <c r="B38" s="190"/>
      <c r="C38" s="182" t="s">
        <v>25</v>
      </c>
      <c r="D38" s="182"/>
      <c r="E38" s="41">
        <f>E84+E129</f>
        <v>185</v>
      </c>
      <c r="F38" s="41">
        <f aca="true" t="shared" si="4" ref="F38:F45">G38/E38</f>
        <v>75</v>
      </c>
      <c r="G38" s="41">
        <f>G84+G129</f>
        <v>13875</v>
      </c>
      <c r="H38" s="42">
        <v>100</v>
      </c>
      <c r="I38" s="41">
        <f>I84+I129</f>
        <v>0</v>
      </c>
      <c r="J38" s="122">
        <v>0</v>
      </c>
      <c r="K38" s="41">
        <f>K84+K129</f>
        <v>0</v>
      </c>
      <c r="L38" s="42">
        <v>0</v>
      </c>
      <c r="M38" s="41">
        <v>0</v>
      </c>
      <c r="N38" s="43">
        <v>0</v>
      </c>
      <c r="O38" s="41">
        <v>0</v>
      </c>
      <c r="P38" s="44">
        <f aca="true" t="shared" si="5" ref="M38:P39">L38/H38*100</f>
        <v>0</v>
      </c>
    </row>
    <row r="39" spans="1:16" ht="12" customHeight="1">
      <c r="A39" s="1">
        <v>32</v>
      </c>
      <c r="B39" s="190"/>
      <c r="C39" s="185" t="s">
        <v>26</v>
      </c>
      <c r="D39" s="185"/>
      <c r="E39" s="122">
        <f>E27+E32+E37+E38</f>
        <v>15355</v>
      </c>
      <c r="F39" s="122">
        <f t="shared" si="4"/>
        <v>110.22142624552264</v>
      </c>
      <c r="G39" s="122">
        <f>G27+G32+G37+G38</f>
        <v>1692450</v>
      </c>
      <c r="H39" s="124">
        <f>E39/E43*100</f>
        <v>62.89681726948757</v>
      </c>
      <c r="I39" s="149">
        <f>I27+I32+I37+I38</f>
        <v>6593.240000000001</v>
      </c>
      <c r="J39" s="122">
        <f aca="true" t="shared" si="6" ref="J39:J45">K39/I39</f>
        <v>109.60028756726585</v>
      </c>
      <c r="K39" s="149">
        <f>K27+K32+K37+K38</f>
        <v>722621</v>
      </c>
      <c r="L39" s="124">
        <f>I39/I43*100</f>
        <v>33.48141196735364</v>
      </c>
      <c r="M39" s="122">
        <f t="shared" si="5"/>
        <v>42.9387170302833</v>
      </c>
      <c r="N39" s="136">
        <f t="shared" si="5"/>
        <v>99.43646285534976</v>
      </c>
      <c r="O39" s="122">
        <f t="shared" si="5"/>
        <v>42.6967414103814</v>
      </c>
      <c r="P39" s="137">
        <f t="shared" si="5"/>
        <v>53.23228331872383</v>
      </c>
    </row>
    <row r="40" spans="1:16" ht="12" customHeight="1">
      <c r="A40" s="1">
        <v>33</v>
      </c>
      <c r="B40" s="190"/>
      <c r="C40" s="182" t="s">
        <v>27</v>
      </c>
      <c r="D40" s="182"/>
      <c r="E40" s="41">
        <f>E86+E131</f>
        <v>150</v>
      </c>
      <c r="F40" s="41">
        <f t="shared" si="4"/>
        <v>59</v>
      </c>
      <c r="G40" s="41">
        <f>G86+G131</f>
        <v>8850</v>
      </c>
      <c r="H40" s="42">
        <f>E40/E43*100</f>
        <v>0.6144267398517184</v>
      </c>
      <c r="I40" s="41">
        <f>I86+I131</f>
        <v>0</v>
      </c>
      <c r="J40" s="122">
        <v>0</v>
      </c>
      <c r="K40" s="41">
        <f>K86+K131</f>
        <v>0</v>
      </c>
      <c r="L40" s="42">
        <f>I40/I43*100</f>
        <v>0</v>
      </c>
      <c r="M40" s="41">
        <v>0</v>
      </c>
      <c r="N40" s="43">
        <v>0</v>
      </c>
      <c r="O40" s="41">
        <v>0</v>
      </c>
      <c r="P40" s="44">
        <v>0</v>
      </c>
    </row>
    <row r="41" spans="1:16" ht="12" customHeight="1">
      <c r="A41" s="1">
        <v>34</v>
      </c>
      <c r="B41" s="190"/>
      <c r="C41" s="182" t="s">
        <v>17</v>
      </c>
      <c r="D41" s="182"/>
      <c r="E41" s="41">
        <f>E87+E132</f>
        <v>400</v>
      </c>
      <c r="F41" s="41">
        <f t="shared" si="4"/>
        <v>62</v>
      </c>
      <c r="G41" s="41">
        <f>G87+G132</f>
        <v>24800</v>
      </c>
      <c r="H41" s="42">
        <f>E41/E43*100</f>
        <v>1.638471306271249</v>
      </c>
      <c r="I41" s="41">
        <f>I87+I132</f>
        <v>0</v>
      </c>
      <c r="J41" s="122">
        <v>0</v>
      </c>
      <c r="K41" s="41">
        <f>K87+K132</f>
        <v>0</v>
      </c>
      <c r="L41" s="42">
        <f>I41/I43*100</f>
        <v>0</v>
      </c>
      <c r="M41" s="41">
        <v>0</v>
      </c>
      <c r="N41" s="43">
        <v>0</v>
      </c>
      <c r="O41" s="41">
        <v>0</v>
      </c>
      <c r="P41" s="44">
        <v>0</v>
      </c>
    </row>
    <row r="42" spans="1:16" ht="12" customHeight="1">
      <c r="A42" s="1">
        <v>35</v>
      </c>
      <c r="B42" s="190"/>
      <c r="C42" s="182" t="s">
        <v>28</v>
      </c>
      <c r="D42" s="182"/>
      <c r="E42" s="41">
        <f>E88+E133</f>
        <v>8508</v>
      </c>
      <c r="F42" s="41">
        <f t="shared" si="4"/>
        <v>44.0141</v>
      </c>
      <c r="G42" s="41">
        <f>G88+G133</f>
        <v>374471.9628</v>
      </c>
      <c r="H42" s="42">
        <f>E42/E43*100</f>
        <v>34.850284684389464</v>
      </c>
      <c r="I42" s="41">
        <f>I88</f>
        <v>13099</v>
      </c>
      <c r="J42" s="41">
        <f t="shared" si="6"/>
        <v>52.15863806397435</v>
      </c>
      <c r="K42" s="41">
        <f>K88</f>
        <v>683226</v>
      </c>
      <c r="L42" s="42">
        <f>I42/I43*100</f>
        <v>66.51858803264635</v>
      </c>
      <c r="M42" s="41">
        <f aca="true" t="shared" si="7" ref="M42:P44">I42/E42*100</f>
        <v>153.96097790314997</v>
      </c>
      <c r="N42" s="43">
        <f t="shared" si="7"/>
        <v>118.50438396780658</v>
      </c>
      <c r="O42" s="41">
        <f t="shared" si="7"/>
        <v>182.4505084149387</v>
      </c>
      <c r="P42" s="44">
        <f t="shared" si="7"/>
        <v>190.86956859908267</v>
      </c>
    </row>
    <row r="43" spans="1:16" ht="12" customHeight="1">
      <c r="A43" s="1">
        <v>36</v>
      </c>
      <c r="B43" s="190"/>
      <c r="C43" s="169" t="s">
        <v>29</v>
      </c>
      <c r="D43" s="169"/>
      <c r="E43" s="64">
        <f>SUM(E39:E42)</f>
        <v>24413</v>
      </c>
      <c r="F43" s="64">
        <f t="shared" si="4"/>
        <v>86.04317219514192</v>
      </c>
      <c r="G43" s="64">
        <f>SUM(G39:G42)</f>
        <v>2100571.9628</v>
      </c>
      <c r="H43" s="66">
        <v>100</v>
      </c>
      <c r="I43" s="64">
        <f>SUM(I39:I42)</f>
        <v>19692.24</v>
      </c>
      <c r="J43" s="64">
        <f t="shared" si="6"/>
        <v>71.39091337501472</v>
      </c>
      <c r="K43" s="64">
        <f>SUM(K39:K42)</f>
        <v>1405847</v>
      </c>
      <c r="L43" s="66">
        <v>100</v>
      </c>
      <c r="M43" s="64">
        <f t="shared" si="7"/>
        <v>80.66292549051735</v>
      </c>
      <c r="N43" s="74">
        <f t="shared" si="7"/>
        <v>82.97103832144106</v>
      </c>
      <c r="O43" s="64">
        <f t="shared" si="7"/>
        <v>66.9268668199326</v>
      </c>
      <c r="P43" s="75">
        <f t="shared" si="7"/>
        <v>100</v>
      </c>
    </row>
    <row r="44" spans="1:16" ht="12" customHeight="1">
      <c r="A44" s="1">
        <v>37</v>
      </c>
      <c r="B44" s="190"/>
      <c r="C44" s="182" t="s">
        <v>30</v>
      </c>
      <c r="D44" s="182"/>
      <c r="E44" s="41">
        <f>E135</f>
        <v>9412</v>
      </c>
      <c r="F44" s="41">
        <f t="shared" si="4"/>
        <v>26</v>
      </c>
      <c r="G44" s="41">
        <f>G135</f>
        <v>244712</v>
      </c>
      <c r="H44" s="42">
        <v>100</v>
      </c>
      <c r="I44" s="41">
        <f>I135</f>
        <v>1926</v>
      </c>
      <c r="J44" s="41">
        <f t="shared" si="6"/>
        <v>25.81827622014538</v>
      </c>
      <c r="K44" s="41">
        <f>K135</f>
        <v>49726</v>
      </c>
      <c r="L44" s="42">
        <v>100</v>
      </c>
      <c r="M44" s="41">
        <f t="shared" si="7"/>
        <v>20.463238419039524</v>
      </c>
      <c r="N44" s="43">
        <f t="shared" si="7"/>
        <v>99.30106238517453</v>
      </c>
      <c r="O44" s="41">
        <f t="shared" si="7"/>
        <v>20.32021314851744</v>
      </c>
      <c r="P44" s="44">
        <f t="shared" si="7"/>
        <v>100</v>
      </c>
    </row>
    <row r="45" spans="1:16" ht="12.75" customHeight="1">
      <c r="A45" s="76">
        <v>38</v>
      </c>
      <c r="B45" s="57"/>
      <c r="C45" s="192" t="s">
        <v>1</v>
      </c>
      <c r="D45" s="192"/>
      <c r="E45" s="58">
        <f>E21+E43+E44</f>
        <v>34071</v>
      </c>
      <c r="F45" s="58">
        <f t="shared" si="4"/>
        <v>69.24918443250859</v>
      </c>
      <c r="G45" s="58">
        <f>G21+G43+G44</f>
        <v>2359388.9628</v>
      </c>
      <c r="H45" s="60">
        <v>0</v>
      </c>
      <c r="I45" s="58">
        <f>I21+I43+I44</f>
        <v>21639.390000000003</v>
      </c>
      <c r="J45" s="58">
        <f t="shared" si="6"/>
        <v>67.38738938574515</v>
      </c>
      <c r="K45" s="58">
        <f>K21+K43+K44</f>
        <v>1458222</v>
      </c>
      <c r="L45" s="60">
        <v>0</v>
      </c>
      <c r="M45" s="58">
        <f>I45/E45*100</f>
        <v>63.51263537906138</v>
      </c>
      <c r="N45" s="77">
        <f>J45/F45*100</f>
        <v>97.3114556337079</v>
      </c>
      <c r="O45" s="58">
        <f>K45/G45*100</f>
        <v>61.80506999869399</v>
      </c>
      <c r="P45" s="78">
        <v>0</v>
      </c>
    </row>
    <row r="46" spans="1:16" ht="12.75" customHeight="1">
      <c r="A46" s="92"/>
      <c r="B46" s="93"/>
      <c r="C46" s="94"/>
      <c r="D46" s="94"/>
      <c r="E46" s="95"/>
      <c r="F46" s="96"/>
      <c r="G46" s="96"/>
      <c r="H46" s="98"/>
      <c r="I46" s="96"/>
      <c r="J46" s="96"/>
      <c r="K46" s="96"/>
      <c r="L46" s="98"/>
      <c r="M46" s="35"/>
      <c r="N46" s="35"/>
      <c r="O46" s="35"/>
      <c r="P46" s="36"/>
    </row>
    <row r="47" spans="1:16" ht="12.75" customHeight="1">
      <c r="A47" s="193" t="s">
        <v>2</v>
      </c>
      <c r="B47" s="193"/>
      <c r="C47" s="193"/>
      <c r="D47" s="193"/>
      <c r="E47" s="89"/>
      <c r="F47" s="90"/>
      <c r="G47" s="90"/>
      <c r="H47" s="99"/>
      <c r="I47" s="90"/>
      <c r="J47" s="90"/>
      <c r="K47" s="90"/>
      <c r="L47" s="99"/>
      <c r="P47" s="36"/>
    </row>
    <row r="48" spans="1:16" ht="12.75" customHeight="1">
      <c r="A48" s="167" t="s">
        <v>52</v>
      </c>
      <c r="B48" s="167"/>
      <c r="C48" s="167"/>
      <c r="D48" s="167"/>
      <c r="F48" s="170" t="s">
        <v>38</v>
      </c>
      <c r="G48" s="170"/>
      <c r="H48" s="170"/>
      <c r="I48" s="170"/>
      <c r="J48" s="170"/>
      <c r="P48" s="36"/>
    </row>
    <row r="49" spans="1:16" ht="12.75" customHeight="1">
      <c r="A49" s="170" t="s">
        <v>96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</row>
    <row r="50" spans="2:16" ht="12.75" customHeight="1">
      <c r="B50" s="168" t="s">
        <v>43</v>
      </c>
      <c r="C50" s="168"/>
      <c r="D50" s="168"/>
      <c r="M50" s="214" t="s">
        <v>54</v>
      </c>
      <c r="N50" s="214"/>
      <c r="O50" s="214"/>
      <c r="P50" s="214"/>
    </row>
    <row r="51" spans="1:16" ht="12.75" customHeight="1">
      <c r="A51" s="172" t="s">
        <v>5</v>
      </c>
      <c r="B51" s="174" t="s">
        <v>6</v>
      </c>
      <c r="C51" s="174"/>
      <c r="D51" s="175"/>
      <c r="E51" s="178" t="s">
        <v>97</v>
      </c>
      <c r="F51" s="179"/>
      <c r="G51" s="179"/>
      <c r="H51" s="180"/>
      <c r="I51" s="178" t="s">
        <v>98</v>
      </c>
      <c r="J51" s="179"/>
      <c r="K51" s="179"/>
      <c r="L51" s="180"/>
      <c r="M51" s="211" t="s">
        <v>39</v>
      </c>
      <c r="N51" s="212"/>
      <c r="O51" s="212"/>
      <c r="P51" s="213"/>
    </row>
    <row r="52" spans="1:16" ht="12.75" customHeight="1">
      <c r="A52" s="173"/>
      <c r="B52" s="176"/>
      <c r="C52" s="176"/>
      <c r="D52" s="177"/>
      <c r="E52" s="81" t="s">
        <v>7</v>
      </c>
      <c r="F52" s="52" t="s">
        <v>8</v>
      </c>
      <c r="G52" s="52" t="s">
        <v>9</v>
      </c>
      <c r="H52" s="54" t="s">
        <v>33</v>
      </c>
      <c r="I52" s="52" t="s">
        <v>7</v>
      </c>
      <c r="J52" s="52" t="s">
        <v>8</v>
      </c>
      <c r="K52" s="52" t="s">
        <v>9</v>
      </c>
      <c r="L52" s="54" t="s">
        <v>33</v>
      </c>
      <c r="M52" s="79" t="s">
        <v>40</v>
      </c>
      <c r="N52" s="79" t="s">
        <v>42</v>
      </c>
      <c r="O52" s="79" t="s">
        <v>41</v>
      </c>
      <c r="P52" s="80" t="s">
        <v>47</v>
      </c>
    </row>
    <row r="53" spans="1:16" ht="9.75" customHeight="1">
      <c r="A53" s="11">
        <v>1</v>
      </c>
      <c r="B53" s="186">
        <v>2</v>
      </c>
      <c r="C53" s="187"/>
      <c r="D53" s="188"/>
      <c r="E53" s="82">
        <v>3</v>
      </c>
      <c r="F53" s="21">
        <v>4</v>
      </c>
      <c r="G53" s="21">
        <v>5</v>
      </c>
      <c r="H53" s="26">
        <v>6</v>
      </c>
      <c r="I53" s="21">
        <v>7</v>
      </c>
      <c r="J53" s="21">
        <v>8</v>
      </c>
      <c r="K53" s="21">
        <v>9</v>
      </c>
      <c r="L53" s="26">
        <v>10</v>
      </c>
      <c r="M53" s="33">
        <v>11</v>
      </c>
      <c r="N53" s="33">
        <v>12</v>
      </c>
      <c r="O53" s="21">
        <v>13</v>
      </c>
      <c r="P53" s="34">
        <v>14</v>
      </c>
    </row>
    <row r="54" spans="1:16" ht="12.75" customHeight="1">
      <c r="A54" s="1">
        <v>1</v>
      </c>
      <c r="B54" s="171" t="s">
        <v>32</v>
      </c>
      <c r="C54" s="171" t="s">
        <v>10</v>
      </c>
      <c r="D54" s="1" t="s">
        <v>12</v>
      </c>
      <c r="E54" s="152">
        <v>0</v>
      </c>
      <c r="F54" s="152">
        <v>0</v>
      </c>
      <c r="G54" s="41">
        <f>E54*F54</f>
        <v>0</v>
      </c>
      <c r="H54" s="42">
        <v>0</v>
      </c>
      <c r="I54" s="158">
        <v>6.58</v>
      </c>
      <c r="J54" s="41">
        <f>K54/I54</f>
        <v>151.9756838905775</v>
      </c>
      <c r="K54" s="83">
        <v>1000</v>
      </c>
      <c r="L54" s="42">
        <f>I54/I58*100</f>
        <v>31.11111111111111</v>
      </c>
      <c r="M54" s="146">
        <v>0</v>
      </c>
      <c r="N54" s="146">
        <v>0</v>
      </c>
      <c r="O54" s="146">
        <v>0</v>
      </c>
      <c r="P54" s="49">
        <v>0</v>
      </c>
    </row>
    <row r="55" spans="1:16" ht="12.75" customHeight="1">
      <c r="A55" s="1">
        <v>2</v>
      </c>
      <c r="B55" s="171"/>
      <c r="C55" s="171"/>
      <c r="D55" s="1" t="s">
        <v>37</v>
      </c>
      <c r="E55" s="152">
        <v>0</v>
      </c>
      <c r="F55" s="152">
        <v>0</v>
      </c>
      <c r="G55" s="41">
        <f>E55*F55</f>
        <v>0</v>
      </c>
      <c r="H55" s="42">
        <v>0</v>
      </c>
      <c r="I55" s="158">
        <v>3.36</v>
      </c>
      <c r="J55" s="41">
        <f>K55/I55</f>
        <v>127.08333333333334</v>
      </c>
      <c r="K55" s="83">
        <v>427</v>
      </c>
      <c r="L55" s="42">
        <f>I55/I58*100</f>
        <v>15.886524822695037</v>
      </c>
      <c r="M55" s="146">
        <v>0</v>
      </c>
      <c r="N55" s="146">
        <v>0</v>
      </c>
      <c r="O55" s="146">
        <v>0</v>
      </c>
      <c r="P55" s="49">
        <v>0</v>
      </c>
    </row>
    <row r="56" spans="1:16" ht="12.75" customHeight="1">
      <c r="A56" s="1">
        <v>3</v>
      </c>
      <c r="B56" s="171"/>
      <c r="C56" s="171"/>
      <c r="D56" s="1" t="s">
        <v>13</v>
      </c>
      <c r="E56" s="152">
        <v>0</v>
      </c>
      <c r="F56" s="152">
        <v>0</v>
      </c>
      <c r="G56" s="41">
        <f>E56*F56</f>
        <v>0</v>
      </c>
      <c r="H56" s="42">
        <v>0</v>
      </c>
      <c r="I56" s="158">
        <v>11.21</v>
      </c>
      <c r="J56" s="41">
        <f>K56/I56</f>
        <v>109.00981266726137</v>
      </c>
      <c r="K56" s="83">
        <v>1222</v>
      </c>
      <c r="L56" s="42">
        <f>I56/I58*100</f>
        <v>53.00236406619386</v>
      </c>
      <c r="M56" s="146">
        <v>0</v>
      </c>
      <c r="N56" s="146">
        <v>0</v>
      </c>
      <c r="O56" s="146">
        <v>0</v>
      </c>
      <c r="P56" s="49">
        <v>0</v>
      </c>
    </row>
    <row r="57" spans="1:16" ht="12.75" customHeight="1">
      <c r="A57" s="1">
        <v>4</v>
      </c>
      <c r="B57" s="171"/>
      <c r="C57" s="171"/>
      <c r="D57" s="1" t="s">
        <v>14</v>
      </c>
      <c r="E57" s="152">
        <v>0</v>
      </c>
      <c r="F57" s="152">
        <v>0</v>
      </c>
      <c r="G57" s="41">
        <f>E57*F57</f>
        <v>0</v>
      </c>
      <c r="H57" s="42">
        <v>0</v>
      </c>
      <c r="I57" s="49">
        <v>0</v>
      </c>
      <c r="J57" s="41">
        <v>0</v>
      </c>
      <c r="K57" s="49">
        <v>0</v>
      </c>
      <c r="L57" s="42">
        <v>0</v>
      </c>
      <c r="M57" s="146">
        <v>0</v>
      </c>
      <c r="N57" s="146">
        <v>0</v>
      </c>
      <c r="O57" s="49">
        <v>0</v>
      </c>
      <c r="P57" s="147">
        <v>0</v>
      </c>
    </row>
    <row r="58" spans="1:16" ht="12.75" customHeight="1">
      <c r="A58" s="1">
        <v>5</v>
      </c>
      <c r="B58" s="171"/>
      <c r="C58" s="171"/>
      <c r="D58" s="3" t="s">
        <v>0</v>
      </c>
      <c r="E58" s="129">
        <f>SUM(E54:E57)</f>
        <v>0</v>
      </c>
      <c r="F58" s="129">
        <v>0</v>
      </c>
      <c r="G58" s="122">
        <f>SUM(G54:G57)</f>
        <v>0</v>
      </c>
      <c r="H58" s="124">
        <v>0</v>
      </c>
      <c r="I58" s="154">
        <f>SUM(I54:I57)</f>
        <v>21.15</v>
      </c>
      <c r="J58" s="122">
        <f>K58/I58</f>
        <v>125.24822695035462</v>
      </c>
      <c r="K58" s="154">
        <f>SUM(K54:K57)</f>
        <v>2649</v>
      </c>
      <c r="L58" s="124">
        <v>100</v>
      </c>
      <c r="M58" s="122">
        <v>0</v>
      </c>
      <c r="N58" s="122">
        <v>0</v>
      </c>
      <c r="O58" s="122">
        <v>0</v>
      </c>
      <c r="P58" s="137">
        <v>0</v>
      </c>
    </row>
    <row r="59" spans="1:16" ht="12.75" customHeight="1">
      <c r="A59" s="1">
        <v>6</v>
      </c>
      <c r="B59" s="171"/>
      <c r="C59" s="171" t="s">
        <v>11</v>
      </c>
      <c r="D59" s="1" t="s">
        <v>12</v>
      </c>
      <c r="E59" s="152">
        <v>0</v>
      </c>
      <c r="F59" s="152">
        <v>0</v>
      </c>
      <c r="G59" s="41">
        <f>E59*F59</f>
        <v>0</v>
      </c>
      <c r="H59" s="42">
        <v>0</v>
      </c>
      <c r="I59" s="49">
        <v>0</v>
      </c>
      <c r="J59" s="122">
        <v>0</v>
      </c>
      <c r="K59" s="49">
        <v>0</v>
      </c>
      <c r="L59" s="42">
        <v>0</v>
      </c>
      <c r="M59" s="41">
        <v>0</v>
      </c>
      <c r="N59" s="43">
        <v>0</v>
      </c>
      <c r="O59" s="41">
        <v>0</v>
      </c>
      <c r="P59" s="44">
        <v>0</v>
      </c>
    </row>
    <row r="60" spans="1:16" ht="12.75" customHeight="1">
      <c r="A60" s="1">
        <v>7</v>
      </c>
      <c r="B60" s="171"/>
      <c r="C60" s="171"/>
      <c r="D60" s="1" t="s">
        <v>37</v>
      </c>
      <c r="E60" s="152">
        <v>0</v>
      </c>
      <c r="F60" s="152">
        <v>0</v>
      </c>
      <c r="G60" s="41">
        <f>E60*F60</f>
        <v>0</v>
      </c>
      <c r="H60" s="42">
        <v>0</v>
      </c>
      <c r="I60" s="49">
        <v>0</v>
      </c>
      <c r="J60" s="122">
        <v>0</v>
      </c>
      <c r="K60" s="49">
        <v>0</v>
      </c>
      <c r="L60" s="42">
        <v>0</v>
      </c>
      <c r="M60" s="41">
        <v>0</v>
      </c>
      <c r="N60" s="43">
        <v>0</v>
      </c>
      <c r="O60" s="41">
        <v>0</v>
      </c>
      <c r="P60" s="44">
        <v>0</v>
      </c>
    </row>
    <row r="61" spans="1:16" ht="12.75" customHeight="1">
      <c r="A61" s="1">
        <v>8</v>
      </c>
      <c r="B61" s="171"/>
      <c r="C61" s="171"/>
      <c r="D61" s="1" t="s">
        <v>13</v>
      </c>
      <c r="E61" s="152">
        <v>0</v>
      </c>
      <c r="F61" s="152">
        <v>0</v>
      </c>
      <c r="G61" s="41">
        <f>E61*F61</f>
        <v>0</v>
      </c>
      <c r="H61" s="42">
        <v>0</v>
      </c>
      <c r="I61" s="49">
        <v>0</v>
      </c>
      <c r="J61" s="122">
        <v>0</v>
      </c>
      <c r="K61" s="49">
        <v>0</v>
      </c>
      <c r="L61" s="42">
        <v>0</v>
      </c>
      <c r="M61" s="41">
        <v>0</v>
      </c>
      <c r="N61" s="43">
        <v>0</v>
      </c>
      <c r="O61" s="41">
        <v>0</v>
      </c>
      <c r="P61" s="44">
        <v>0</v>
      </c>
    </row>
    <row r="62" spans="1:16" ht="12.75" customHeight="1">
      <c r="A62" s="1">
        <v>9</v>
      </c>
      <c r="B62" s="171"/>
      <c r="C62" s="171"/>
      <c r="D62" s="1" t="s">
        <v>14</v>
      </c>
      <c r="E62" s="152">
        <v>0</v>
      </c>
      <c r="F62" s="152">
        <v>0</v>
      </c>
      <c r="G62" s="41">
        <f>E62*F62</f>
        <v>0</v>
      </c>
      <c r="H62" s="42">
        <v>0</v>
      </c>
      <c r="I62" s="49">
        <v>0</v>
      </c>
      <c r="J62" s="122">
        <v>0</v>
      </c>
      <c r="K62" s="49">
        <v>0</v>
      </c>
      <c r="L62" s="42">
        <v>0</v>
      </c>
      <c r="M62" s="41">
        <v>0</v>
      </c>
      <c r="N62" s="43">
        <v>0</v>
      </c>
      <c r="O62" s="41">
        <v>0</v>
      </c>
      <c r="P62" s="44">
        <v>0</v>
      </c>
    </row>
    <row r="63" spans="1:16" ht="12.75" customHeight="1">
      <c r="A63" s="1">
        <v>10</v>
      </c>
      <c r="B63" s="171"/>
      <c r="C63" s="171"/>
      <c r="D63" s="3" t="s">
        <v>0</v>
      </c>
      <c r="E63" s="129">
        <f>SUM(E59:E62)</f>
        <v>0</v>
      </c>
      <c r="F63" s="129">
        <v>0</v>
      </c>
      <c r="G63" s="122">
        <f>SUM(G59:G62)</f>
        <v>0</v>
      </c>
      <c r="H63" s="124">
        <v>0</v>
      </c>
      <c r="I63" s="154">
        <f>SUM(I59:I62)</f>
        <v>0</v>
      </c>
      <c r="J63" s="122">
        <v>0</v>
      </c>
      <c r="K63" s="154">
        <f>SUM(K59:K62)</f>
        <v>0</v>
      </c>
      <c r="L63" s="124">
        <v>0</v>
      </c>
      <c r="M63" s="122">
        <v>0</v>
      </c>
      <c r="N63" s="136">
        <v>0</v>
      </c>
      <c r="O63" s="122">
        <v>0</v>
      </c>
      <c r="P63" s="137">
        <v>0</v>
      </c>
    </row>
    <row r="64" spans="1:16" ht="12.75" customHeight="1">
      <c r="A64" s="1">
        <v>11</v>
      </c>
      <c r="B64" s="171"/>
      <c r="C64" s="185" t="s">
        <v>15</v>
      </c>
      <c r="D64" s="185"/>
      <c r="E64" s="129">
        <f>SUM(E58+E63)</f>
        <v>0</v>
      </c>
      <c r="F64" s="129">
        <v>0</v>
      </c>
      <c r="G64" s="122">
        <f>G58+G63</f>
        <v>0</v>
      </c>
      <c r="H64" s="124">
        <v>0</v>
      </c>
      <c r="I64" s="149">
        <f>I58+I63</f>
        <v>21.15</v>
      </c>
      <c r="J64" s="122">
        <f>K64/I64</f>
        <v>125.24822695035462</v>
      </c>
      <c r="K64" s="149">
        <f>K58+K63</f>
        <v>2649</v>
      </c>
      <c r="L64" s="124">
        <f>I64/I67*100</f>
        <v>100</v>
      </c>
      <c r="M64" s="122">
        <v>0</v>
      </c>
      <c r="N64" s="122">
        <v>0</v>
      </c>
      <c r="O64" s="122">
        <v>0</v>
      </c>
      <c r="P64" s="122">
        <v>0</v>
      </c>
    </row>
    <row r="65" spans="1:16" ht="12.75" customHeight="1">
      <c r="A65" s="1">
        <v>12</v>
      </c>
      <c r="B65" s="171"/>
      <c r="C65" s="182" t="s">
        <v>16</v>
      </c>
      <c r="D65" s="182"/>
      <c r="E65" s="152">
        <v>0</v>
      </c>
      <c r="F65" s="152">
        <v>0</v>
      </c>
      <c r="G65" s="41">
        <f>E65*F65</f>
        <v>0</v>
      </c>
      <c r="H65" s="42">
        <v>0</v>
      </c>
      <c r="I65" s="49">
        <v>0</v>
      </c>
      <c r="J65" s="122">
        <v>0</v>
      </c>
      <c r="K65" s="49">
        <v>0</v>
      </c>
      <c r="L65" s="42">
        <f>I65/I67*100</f>
        <v>0</v>
      </c>
      <c r="M65" s="41">
        <v>0</v>
      </c>
      <c r="N65" s="43">
        <v>0</v>
      </c>
      <c r="O65" s="41">
        <v>0</v>
      </c>
      <c r="P65" s="44">
        <v>0</v>
      </c>
    </row>
    <row r="66" spans="1:16" ht="12.75" customHeight="1">
      <c r="A66" s="1">
        <v>13</v>
      </c>
      <c r="B66" s="171"/>
      <c r="C66" s="182" t="s">
        <v>17</v>
      </c>
      <c r="D66" s="182"/>
      <c r="E66" s="152">
        <v>0</v>
      </c>
      <c r="F66" s="152">
        <v>0</v>
      </c>
      <c r="G66" s="41">
        <f>E66*F66</f>
        <v>0</v>
      </c>
      <c r="H66" s="42">
        <v>0</v>
      </c>
      <c r="I66" s="49">
        <v>0</v>
      </c>
      <c r="J66" s="41">
        <v>0</v>
      </c>
      <c r="K66" s="49">
        <v>0</v>
      </c>
      <c r="L66" s="42">
        <f>I66/I67*100</f>
        <v>0</v>
      </c>
      <c r="M66" s="41">
        <v>0</v>
      </c>
      <c r="N66" s="43">
        <v>0</v>
      </c>
      <c r="O66" s="41">
        <v>0</v>
      </c>
      <c r="P66" s="44">
        <v>0</v>
      </c>
    </row>
    <row r="67" spans="1:16" ht="12.75" customHeight="1">
      <c r="A67" s="1">
        <v>14</v>
      </c>
      <c r="B67" s="171"/>
      <c r="C67" s="169" t="s">
        <v>18</v>
      </c>
      <c r="D67" s="169"/>
      <c r="E67" s="64">
        <f>SUM(E64:E66)</f>
        <v>0</v>
      </c>
      <c r="F67" s="64">
        <v>0</v>
      </c>
      <c r="G67" s="64">
        <f>SUM(G64:G66)</f>
        <v>0</v>
      </c>
      <c r="H67" s="66">
        <v>100</v>
      </c>
      <c r="I67" s="64">
        <f>SUM(I64:I66)</f>
        <v>21.15</v>
      </c>
      <c r="J67" s="64">
        <f>K67/I67</f>
        <v>125.24822695035462</v>
      </c>
      <c r="K67" s="64">
        <f>SUM(K64:K66)</f>
        <v>2649</v>
      </c>
      <c r="L67" s="66">
        <v>100</v>
      </c>
      <c r="M67" s="64">
        <v>0</v>
      </c>
      <c r="N67" s="64">
        <v>0</v>
      </c>
      <c r="O67" s="64">
        <v>0</v>
      </c>
      <c r="P67" s="75">
        <f aca="true" t="shared" si="8" ref="P67:P73">L67/H67*100</f>
        <v>100</v>
      </c>
    </row>
    <row r="68" spans="1:16" ht="12.75" customHeight="1">
      <c r="A68" s="1">
        <v>15</v>
      </c>
      <c r="B68" s="189" t="s">
        <v>31</v>
      </c>
      <c r="C68" s="189" t="s">
        <v>3</v>
      </c>
      <c r="D68" s="1" t="s">
        <v>19</v>
      </c>
      <c r="E68" s="152">
        <v>350</v>
      </c>
      <c r="F68" s="152">
        <v>260</v>
      </c>
      <c r="G68" s="41">
        <f>E68*F68</f>
        <v>91000</v>
      </c>
      <c r="H68" s="42">
        <f>E68/E73*100</f>
        <v>2.4458420684835778</v>
      </c>
      <c r="I68" s="41">
        <v>33</v>
      </c>
      <c r="J68" s="51">
        <f aca="true" t="shared" si="9" ref="J68:J73">K68/I68</f>
        <v>298.8787878787879</v>
      </c>
      <c r="K68" s="83">
        <v>9863</v>
      </c>
      <c r="L68" s="42">
        <f>I68/I73*100</f>
        <v>0.5005126462861961</v>
      </c>
      <c r="M68" s="41">
        <f aca="true" t="shared" si="10" ref="M68:O73">I68/E68*100</f>
        <v>9.428571428571429</v>
      </c>
      <c r="N68" s="43">
        <f t="shared" si="10"/>
        <v>114.95337995337995</v>
      </c>
      <c r="O68" s="41">
        <f t="shared" si="10"/>
        <v>10.838461538461539</v>
      </c>
      <c r="P68" s="44">
        <f t="shared" si="8"/>
        <v>20.46381705244419</v>
      </c>
    </row>
    <row r="69" spans="1:16" ht="12.75" customHeight="1">
      <c r="A69" s="1">
        <v>16</v>
      </c>
      <c r="B69" s="190"/>
      <c r="C69" s="190"/>
      <c r="D69" s="1" t="s">
        <v>20</v>
      </c>
      <c r="E69" s="152">
        <v>650</v>
      </c>
      <c r="F69" s="152">
        <v>230</v>
      </c>
      <c r="G69" s="41">
        <f>E69*F69</f>
        <v>149500</v>
      </c>
      <c r="H69" s="42">
        <f>E69/E73*100</f>
        <v>4.5422781271837875</v>
      </c>
      <c r="I69" s="158">
        <v>70.23</v>
      </c>
      <c r="J69" s="51">
        <f t="shared" si="9"/>
        <v>233.21942189947313</v>
      </c>
      <c r="K69" s="83">
        <v>16379</v>
      </c>
      <c r="L69" s="42">
        <f>I69/I73*100</f>
        <v>1.06518191359635</v>
      </c>
      <c r="M69" s="41">
        <f t="shared" si="10"/>
        <v>10.804615384615385</v>
      </c>
      <c r="N69" s="43">
        <f t="shared" si="10"/>
        <v>101.39974865194483</v>
      </c>
      <c r="O69" s="41">
        <f t="shared" si="10"/>
        <v>10.955852842809364</v>
      </c>
      <c r="P69" s="44">
        <f t="shared" si="8"/>
        <v>23.45038951317503</v>
      </c>
    </row>
    <row r="70" spans="1:16" ht="12.75" customHeight="1">
      <c r="A70" s="1">
        <v>17</v>
      </c>
      <c r="B70" s="190"/>
      <c r="C70" s="190"/>
      <c r="D70" s="1" t="s">
        <v>21</v>
      </c>
      <c r="E70" s="152">
        <v>3968</v>
      </c>
      <c r="F70" s="152">
        <v>125</v>
      </c>
      <c r="G70" s="41">
        <f>E70*F70</f>
        <v>496000</v>
      </c>
      <c r="H70" s="42">
        <f>E70/E73*100</f>
        <v>27.728860936408108</v>
      </c>
      <c r="I70" s="165">
        <v>2359.61</v>
      </c>
      <c r="J70" s="51">
        <f t="shared" si="9"/>
        <v>127.53505875971028</v>
      </c>
      <c r="K70" s="83">
        <v>300933</v>
      </c>
      <c r="L70" s="42">
        <f>I70/I73*100</f>
        <v>35.78832258495064</v>
      </c>
      <c r="M70" s="41">
        <f t="shared" si="10"/>
        <v>59.465977822580655</v>
      </c>
      <c r="N70" s="43">
        <f t="shared" si="10"/>
        <v>102.02804700776822</v>
      </c>
      <c r="O70" s="41">
        <f t="shared" si="10"/>
        <v>60.67197580645162</v>
      </c>
      <c r="P70" s="44">
        <f t="shared" si="8"/>
        <v>129.0652460157872</v>
      </c>
    </row>
    <row r="71" spans="1:16" ht="12.75" customHeight="1">
      <c r="A71" s="1">
        <v>18</v>
      </c>
      <c r="B71" s="190"/>
      <c r="C71" s="190"/>
      <c r="D71" s="1" t="s">
        <v>22</v>
      </c>
      <c r="E71" s="152">
        <v>5243</v>
      </c>
      <c r="F71" s="152">
        <v>105</v>
      </c>
      <c r="G71" s="41">
        <f>E71*F71</f>
        <v>550515</v>
      </c>
      <c r="H71" s="42">
        <f>E71/E73*100</f>
        <v>36.638714185884</v>
      </c>
      <c r="I71" s="165">
        <v>2171.68</v>
      </c>
      <c r="J71" s="51">
        <f t="shared" si="9"/>
        <v>107.56050615191926</v>
      </c>
      <c r="K71" s="83">
        <v>233587</v>
      </c>
      <c r="L71" s="42">
        <f>I71/I73*100</f>
        <v>32.93797889960019</v>
      </c>
      <c r="M71" s="41">
        <f t="shared" si="10"/>
        <v>41.42056074766355</v>
      </c>
      <c r="N71" s="43">
        <f t="shared" si="10"/>
        <v>102.43857728754216</v>
      </c>
      <c r="O71" s="41">
        <f t="shared" si="10"/>
        <v>42.43063313442867</v>
      </c>
      <c r="P71" s="44">
        <f t="shared" si="8"/>
        <v>89.89938547649794</v>
      </c>
    </row>
    <row r="72" spans="1:16" ht="12.75" customHeight="1">
      <c r="A72" s="1">
        <v>19</v>
      </c>
      <c r="B72" s="190"/>
      <c r="C72" s="190"/>
      <c r="D72" s="1" t="s">
        <v>23</v>
      </c>
      <c r="E72" s="152">
        <v>4099</v>
      </c>
      <c r="F72" s="152">
        <v>80</v>
      </c>
      <c r="G72" s="41">
        <f>E72*F72</f>
        <v>327920</v>
      </c>
      <c r="H72" s="42">
        <f>E72/E73*100</f>
        <v>28.644304682040534</v>
      </c>
      <c r="I72" s="165">
        <v>1958.72</v>
      </c>
      <c r="J72" s="51">
        <f t="shared" si="9"/>
        <v>82.63508822087894</v>
      </c>
      <c r="K72" s="83">
        <v>161859</v>
      </c>
      <c r="L72" s="42">
        <f>I72/I73*100</f>
        <v>29.70800395556661</v>
      </c>
      <c r="M72" s="41">
        <f t="shared" si="10"/>
        <v>47.78531349109539</v>
      </c>
      <c r="N72" s="43">
        <f t="shared" si="10"/>
        <v>103.29386027609868</v>
      </c>
      <c r="O72" s="41">
        <f t="shared" si="10"/>
        <v>49.359294949987806</v>
      </c>
      <c r="P72" s="44">
        <f t="shared" si="8"/>
        <v>103.71347562921642</v>
      </c>
    </row>
    <row r="73" spans="1:16" ht="12.75" customHeight="1">
      <c r="A73" s="1">
        <v>20</v>
      </c>
      <c r="B73" s="190"/>
      <c r="C73" s="191"/>
      <c r="D73" s="3" t="s">
        <v>0</v>
      </c>
      <c r="E73" s="129">
        <f>SUM(E68:E72)</f>
        <v>14310</v>
      </c>
      <c r="F73" s="129">
        <f>G73/E73</f>
        <v>112.85359888190077</v>
      </c>
      <c r="G73" s="122">
        <f>SUM(G68:G72)</f>
        <v>1614935</v>
      </c>
      <c r="H73" s="124">
        <v>100</v>
      </c>
      <c r="I73" s="154">
        <f>SUM(I68:I72)</f>
        <v>6593.240000000001</v>
      </c>
      <c r="J73" s="122">
        <f t="shared" si="9"/>
        <v>109.60028756726585</v>
      </c>
      <c r="K73" s="154">
        <f>SUM(K68:K72)</f>
        <v>722621</v>
      </c>
      <c r="L73" s="124">
        <v>100</v>
      </c>
      <c r="M73" s="122">
        <f t="shared" si="10"/>
        <v>46.074353598881906</v>
      </c>
      <c r="N73" s="136">
        <f t="shared" si="10"/>
        <v>97.1172285626093</v>
      </c>
      <c r="O73" s="122">
        <f t="shared" si="10"/>
        <v>44.74613529337094</v>
      </c>
      <c r="P73" s="137">
        <f t="shared" si="8"/>
        <v>100</v>
      </c>
    </row>
    <row r="74" spans="1:16" ht="12.75" customHeight="1">
      <c r="A74" s="1">
        <v>21</v>
      </c>
      <c r="B74" s="190"/>
      <c r="C74" s="189" t="s">
        <v>4</v>
      </c>
      <c r="D74" s="1" t="s">
        <v>19</v>
      </c>
      <c r="E74" s="152">
        <v>0</v>
      </c>
      <c r="F74" s="152">
        <v>0</v>
      </c>
      <c r="G74" s="41">
        <f>E74*F74</f>
        <v>0</v>
      </c>
      <c r="H74" s="42">
        <v>0</v>
      </c>
      <c r="I74" s="155">
        <v>0</v>
      </c>
      <c r="J74" s="41">
        <v>0</v>
      </c>
      <c r="K74" s="155">
        <v>0</v>
      </c>
      <c r="L74" s="42">
        <v>0</v>
      </c>
      <c r="M74" s="41">
        <v>0</v>
      </c>
      <c r="N74" s="43">
        <v>0</v>
      </c>
      <c r="O74" s="41">
        <v>0</v>
      </c>
      <c r="P74" s="44">
        <v>0</v>
      </c>
    </row>
    <row r="75" spans="1:16" ht="12.75" customHeight="1">
      <c r="A75" s="1">
        <v>22</v>
      </c>
      <c r="B75" s="190"/>
      <c r="C75" s="190"/>
      <c r="D75" s="1" t="s">
        <v>21</v>
      </c>
      <c r="E75" s="152">
        <v>0</v>
      </c>
      <c r="F75" s="152">
        <v>0</v>
      </c>
      <c r="G75" s="41">
        <f>E75*F75</f>
        <v>0</v>
      </c>
      <c r="H75" s="42">
        <v>0</v>
      </c>
      <c r="I75" s="49">
        <v>0</v>
      </c>
      <c r="J75" s="41">
        <v>0</v>
      </c>
      <c r="K75" s="49">
        <v>0</v>
      </c>
      <c r="L75" s="42">
        <v>0</v>
      </c>
      <c r="M75" s="41">
        <v>0</v>
      </c>
      <c r="N75" s="43">
        <v>0</v>
      </c>
      <c r="O75" s="41">
        <v>0</v>
      </c>
      <c r="P75" s="44">
        <v>0</v>
      </c>
    </row>
    <row r="76" spans="1:16" ht="12.75" customHeight="1">
      <c r="A76" s="1">
        <v>23</v>
      </c>
      <c r="B76" s="190"/>
      <c r="C76" s="190"/>
      <c r="D76" s="1" t="s">
        <v>22</v>
      </c>
      <c r="E76" s="152">
        <v>0</v>
      </c>
      <c r="F76" s="152">
        <v>0</v>
      </c>
      <c r="G76" s="41">
        <f>E76*F76</f>
        <v>0</v>
      </c>
      <c r="H76" s="42">
        <v>0</v>
      </c>
      <c r="I76" s="49">
        <v>0</v>
      </c>
      <c r="J76" s="41">
        <v>0</v>
      </c>
      <c r="K76" s="49">
        <v>0</v>
      </c>
      <c r="L76" s="42">
        <v>0</v>
      </c>
      <c r="M76" s="41">
        <v>0</v>
      </c>
      <c r="N76" s="43">
        <v>0</v>
      </c>
      <c r="O76" s="41">
        <v>0</v>
      </c>
      <c r="P76" s="44">
        <v>0</v>
      </c>
    </row>
    <row r="77" spans="1:16" ht="12.75" customHeight="1">
      <c r="A77" s="1">
        <v>24</v>
      </c>
      <c r="B77" s="190"/>
      <c r="C77" s="190"/>
      <c r="D77" s="1" t="s">
        <v>23</v>
      </c>
      <c r="E77" s="152">
        <v>0</v>
      </c>
      <c r="F77" s="152">
        <v>0</v>
      </c>
      <c r="G77" s="41">
        <f>E77*F77</f>
        <v>0</v>
      </c>
      <c r="H77" s="42">
        <v>0</v>
      </c>
      <c r="I77" s="49">
        <v>0</v>
      </c>
      <c r="J77" s="41">
        <v>0</v>
      </c>
      <c r="K77" s="49">
        <v>0</v>
      </c>
      <c r="L77" s="42">
        <v>0</v>
      </c>
      <c r="M77" s="41">
        <v>0</v>
      </c>
      <c r="N77" s="43">
        <v>0</v>
      </c>
      <c r="O77" s="41">
        <v>0</v>
      </c>
      <c r="P77" s="44">
        <v>0</v>
      </c>
    </row>
    <row r="78" spans="1:16" ht="12.75" customHeight="1">
      <c r="A78" s="1">
        <v>25</v>
      </c>
      <c r="B78" s="190"/>
      <c r="C78" s="191"/>
      <c r="D78" s="3" t="s">
        <v>0</v>
      </c>
      <c r="E78" s="129">
        <v>0</v>
      </c>
      <c r="F78" s="129">
        <v>0</v>
      </c>
      <c r="G78" s="122">
        <f>SUM(G74:G77)</f>
        <v>0</v>
      </c>
      <c r="H78" s="124">
        <v>0</v>
      </c>
      <c r="I78" s="154">
        <f>SUM(I74:I77)</f>
        <v>0</v>
      </c>
      <c r="J78" s="122">
        <v>0</v>
      </c>
      <c r="K78" s="154">
        <f>SUM(K74:K77)</f>
        <v>0</v>
      </c>
      <c r="L78" s="124">
        <v>0</v>
      </c>
      <c r="M78" s="122">
        <v>0</v>
      </c>
      <c r="N78" s="136">
        <v>0</v>
      </c>
      <c r="O78" s="122">
        <v>0</v>
      </c>
      <c r="P78" s="137">
        <v>0</v>
      </c>
    </row>
    <row r="79" spans="1:16" ht="12.75" customHeight="1">
      <c r="A79" s="1">
        <v>26</v>
      </c>
      <c r="B79" s="190"/>
      <c r="C79" s="189" t="s">
        <v>24</v>
      </c>
      <c r="D79" s="1" t="s">
        <v>19</v>
      </c>
      <c r="E79" s="152">
        <v>0</v>
      </c>
      <c r="F79" s="152">
        <v>0</v>
      </c>
      <c r="G79" s="41">
        <f>E79*F79</f>
        <v>0</v>
      </c>
      <c r="H79" s="42">
        <v>0</v>
      </c>
      <c r="I79" s="49">
        <v>0</v>
      </c>
      <c r="J79" s="51">
        <v>0</v>
      </c>
      <c r="K79" s="49">
        <v>0</v>
      </c>
      <c r="L79" s="42">
        <v>0</v>
      </c>
      <c r="M79" s="43">
        <v>0</v>
      </c>
      <c r="N79" s="43">
        <v>0</v>
      </c>
      <c r="O79" s="41">
        <v>0</v>
      </c>
      <c r="P79" s="44">
        <v>0</v>
      </c>
    </row>
    <row r="80" spans="1:16" ht="12.75" customHeight="1">
      <c r="A80" s="1">
        <v>27</v>
      </c>
      <c r="B80" s="190"/>
      <c r="C80" s="190"/>
      <c r="D80" s="1" t="s">
        <v>20</v>
      </c>
      <c r="E80" s="152">
        <v>0</v>
      </c>
      <c r="F80" s="152">
        <v>0</v>
      </c>
      <c r="G80" s="41">
        <f>E80*F80</f>
        <v>0</v>
      </c>
      <c r="H80" s="42">
        <v>0</v>
      </c>
      <c r="I80" s="49">
        <v>0</v>
      </c>
      <c r="J80" s="51">
        <v>0</v>
      </c>
      <c r="K80" s="49">
        <v>0</v>
      </c>
      <c r="L80" s="42">
        <v>0</v>
      </c>
      <c r="M80" s="43">
        <v>0</v>
      </c>
      <c r="N80" s="43">
        <v>0</v>
      </c>
      <c r="O80" s="41">
        <v>0</v>
      </c>
      <c r="P80" s="44">
        <v>0</v>
      </c>
    </row>
    <row r="81" spans="1:16" ht="12.75" customHeight="1">
      <c r="A81" s="1">
        <v>28</v>
      </c>
      <c r="B81" s="190"/>
      <c r="C81" s="190"/>
      <c r="D81" s="1" t="s">
        <v>21</v>
      </c>
      <c r="E81" s="152">
        <v>0</v>
      </c>
      <c r="F81" s="152">
        <v>0</v>
      </c>
      <c r="G81" s="41">
        <f>E81*F81</f>
        <v>0</v>
      </c>
      <c r="H81" s="42">
        <v>0</v>
      </c>
      <c r="I81" s="49">
        <v>0</v>
      </c>
      <c r="J81" s="51">
        <v>0</v>
      </c>
      <c r="K81" s="49">
        <v>0</v>
      </c>
      <c r="L81" s="42">
        <v>0</v>
      </c>
      <c r="M81" s="43">
        <v>0</v>
      </c>
      <c r="N81" s="43">
        <v>0</v>
      </c>
      <c r="O81" s="41">
        <v>0</v>
      </c>
      <c r="P81" s="44">
        <v>0</v>
      </c>
    </row>
    <row r="82" spans="1:16" ht="12.75" customHeight="1">
      <c r="A82" s="1">
        <v>29</v>
      </c>
      <c r="B82" s="190"/>
      <c r="C82" s="190"/>
      <c r="D82" s="1" t="s">
        <v>22</v>
      </c>
      <c r="E82" s="152">
        <v>0</v>
      </c>
      <c r="F82" s="152">
        <v>0</v>
      </c>
      <c r="G82" s="41">
        <f>E82*F82</f>
        <v>0</v>
      </c>
      <c r="H82" s="42">
        <v>0</v>
      </c>
      <c r="I82" s="49">
        <v>0</v>
      </c>
      <c r="J82" s="51">
        <v>0</v>
      </c>
      <c r="K82" s="49">
        <v>0</v>
      </c>
      <c r="L82" s="42">
        <v>0</v>
      </c>
      <c r="M82" s="43">
        <v>0</v>
      </c>
      <c r="N82" s="43">
        <v>0</v>
      </c>
      <c r="O82" s="41">
        <v>0</v>
      </c>
      <c r="P82" s="44">
        <v>0</v>
      </c>
    </row>
    <row r="83" spans="1:16" ht="12.75" customHeight="1">
      <c r="A83" s="1">
        <v>30</v>
      </c>
      <c r="B83" s="190"/>
      <c r="C83" s="191"/>
      <c r="D83" s="3" t="s">
        <v>0</v>
      </c>
      <c r="E83" s="129">
        <f>SUM(E79:E82)</f>
        <v>0</v>
      </c>
      <c r="F83" s="129">
        <v>0</v>
      </c>
      <c r="G83" s="122">
        <f>SUM(G79:G82)</f>
        <v>0</v>
      </c>
      <c r="H83" s="124">
        <v>0</v>
      </c>
      <c r="I83" s="154">
        <v>0</v>
      </c>
      <c r="J83" s="51">
        <v>0</v>
      </c>
      <c r="K83" s="154">
        <v>0</v>
      </c>
      <c r="L83" s="124">
        <v>0</v>
      </c>
      <c r="M83" s="136">
        <v>0</v>
      </c>
      <c r="N83" s="136">
        <v>0</v>
      </c>
      <c r="O83" s="122">
        <v>0</v>
      </c>
      <c r="P83" s="137">
        <v>0</v>
      </c>
    </row>
    <row r="84" spans="1:16" ht="12.75" customHeight="1">
      <c r="A84" s="1">
        <v>31</v>
      </c>
      <c r="B84" s="190"/>
      <c r="C84" s="182" t="s">
        <v>25</v>
      </c>
      <c r="D84" s="182"/>
      <c r="E84" s="152">
        <v>185</v>
      </c>
      <c r="F84" s="152">
        <v>75</v>
      </c>
      <c r="G84" s="41">
        <f>E84*F84</f>
        <v>13875</v>
      </c>
      <c r="H84" s="42">
        <v>100</v>
      </c>
      <c r="I84" s="49">
        <v>0</v>
      </c>
      <c r="J84" s="51">
        <v>0</v>
      </c>
      <c r="K84" s="49">
        <v>0</v>
      </c>
      <c r="L84" s="42">
        <v>100</v>
      </c>
      <c r="M84" s="43">
        <v>0</v>
      </c>
      <c r="N84" s="43">
        <v>0</v>
      </c>
      <c r="O84" s="41">
        <v>0</v>
      </c>
      <c r="P84" s="44">
        <f>L84/H84*100</f>
        <v>100</v>
      </c>
    </row>
    <row r="85" spans="1:16" ht="12.75" customHeight="1">
      <c r="A85" s="1">
        <v>32</v>
      </c>
      <c r="B85" s="190"/>
      <c r="C85" s="185" t="s">
        <v>26</v>
      </c>
      <c r="D85" s="185"/>
      <c r="E85" s="129">
        <f>SUM(E73+E78+E83+E84)</f>
        <v>14495</v>
      </c>
      <c r="F85" s="129">
        <f>G85/E85</f>
        <v>112.3704725767506</v>
      </c>
      <c r="G85" s="122">
        <f>G73+G78+G83+G84</f>
        <v>1628810</v>
      </c>
      <c r="H85" s="124">
        <f>E85/E89*100</f>
        <v>61.542054090774</v>
      </c>
      <c r="I85" s="149">
        <f>I73+I78+I83+I84</f>
        <v>6593.240000000001</v>
      </c>
      <c r="J85" s="122">
        <f>K85/I85</f>
        <v>109.60028756726585</v>
      </c>
      <c r="K85" s="149">
        <f>K73+K78+K83+K84</f>
        <v>722621</v>
      </c>
      <c r="L85" s="124">
        <f>I85/I89*100</f>
        <v>33.48141196735364</v>
      </c>
      <c r="M85" s="136">
        <f>I85/E85*100</f>
        <v>45.4863056226285</v>
      </c>
      <c r="N85" s="136">
        <f>J85/F85*100</f>
        <v>97.53477497605728</v>
      </c>
      <c r="O85" s="122">
        <f>K85/G85*100</f>
        <v>44.3649658339524</v>
      </c>
      <c r="P85" s="137">
        <f>L85/H85*100</f>
        <v>54.404118390278036</v>
      </c>
    </row>
    <row r="86" spans="1:16" ht="12.75" customHeight="1">
      <c r="A86" s="1">
        <v>33</v>
      </c>
      <c r="B86" s="190"/>
      <c r="C86" s="182" t="s">
        <v>27</v>
      </c>
      <c r="D86" s="182"/>
      <c r="E86" s="152">
        <v>150</v>
      </c>
      <c r="F86" s="152">
        <v>59</v>
      </c>
      <c r="G86" s="41">
        <f>E86*F86</f>
        <v>8850</v>
      </c>
      <c r="H86" s="42">
        <f>E86/E89*100</f>
        <v>0.6368615462998344</v>
      </c>
      <c r="I86" s="49">
        <v>0</v>
      </c>
      <c r="J86" s="122">
        <v>0</v>
      </c>
      <c r="K86" s="49">
        <v>0</v>
      </c>
      <c r="L86" s="42">
        <f>I86/I89*100</f>
        <v>0</v>
      </c>
      <c r="M86" s="43">
        <v>0</v>
      </c>
      <c r="N86" s="43">
        <v>0</v>
      </c>
      <c r="O86" s="41">
        <v>0</v>
      </c>
      <c r="P86" s="44">
        <v>0</v>
      </c>
    </row>
    <row r="87" spans="1:16" ht="12.75" customHeight="1">
      <c r="A87" s="1">
        <v>34</v>
      </c>
      <c r="B87" s="190"/>
      <c r="C87" s="182" t="s">
        <v>17</v>
      </c>
      <c r="D87" s="182"/>
      <c r="E87" s="152">
        <v>400</v>
      </c>
      <c r="F87" s="152">
        <v>62</v>
      </c>
      <c r="G87" s="41">
        <f>E87*F87</f>
        <v>24800</v>
      </c>
      <c r="H87" s="42">
        <f>E87/E89*100</f>
        <v>1.6982974567995586</v>
      </c>
      <c r="I87" s="49">
        <v>0</v>
      </c>
      <c r="J87" s="122">
        <v>0</v>
      </c>
      <c r="K87" s="49">
        <v>0</v>
      </c>
      <c r="L87" s="42">
        <f>I87/I89*100</f>
        <v>0</v>
      </c>
      <c r="M87" s="43">
        <v>0</v>
      </c>
      <c r="N87" s="43">
        <v>0</v>
      </c>
      <c r="O87" s="41">
        <v>0</v>
      </c>
      <c r="P87" s="44">
        <v>0</v>
      </c>
    </row>
    <row r="88" spans="1:16" ht="12.75" customHeight="1">
      <c r="A88" s="1">
        <v>35</v>
      </c>
      <c r="B88" s="190"/>
      <c r="C88" s="182" t="s">
        <v>28</v>
      </c>
      <c r="D88" s="182"/>
      <c r="E88" s="152">
        <v>8508</v>
      </c>
      <c r="F88" s="156">
        <v>44.0141</v>
      </c>
      <c r="G88" s="41">
        <f>E88*F88</f>
        <v>374471.9628</v>
      </c>
      <c r="H88" s="42">
        <f>E88/E89*100</f>
        <v>36.122786906126606</v>
      </c>
      <c r="I88" s="41">
        <v>13099</v>
      </c>
      <c r="J88" s="51">
        <f>K88/I88</f>
        <v>52.15863806397435</v>
      </c>
      <c r="K88" s="41">
        <v>683226</v>
      </c>
      <c r="L88" s="42">
        <f>I88/I89*100</f>
        <v>66.51858803264635</v>
      </c>
      <c r="M88" s="43">
        <f aca="true" t="shared" si="11" ref="M88:O90">I88/E88*100</f>
        <v>153.96097790314997</v>
      </c>
      <c r="N88" s="43">
        <f t="shared" si="11"/>
        <v>118.50438396780658</v>
      </c>
      <c r="O88" s="41">
        <f t="shared" si="11"/>
        <v>182.4505084149387</v>
      </c>
      <c r="P88" s="44">
        <f>L88/H88*100</f>
        <v>184.14578090419835</v>
      </c>
    </row>
    <row r="89" spans="1:16" ht="12.75" customHeight="1">
      <c r="A89" s="1">
        <v>36</v>
      </c>
      <c r="B89" s="190"/>
      <c r="C89" s="169" t="s">
        <v>29</v>
      </c>
      <c r="D89" s="169"/>
      <c r="E89" s="64">
        <f>SUM(E85:E88)</f>
        <v>23553</v>
      </c>
      <c r="F89" s="64">
        <f>G89/E89</f>
        <v>86.48290930242432</v>
      </c>
      <c r="G89" s="64">
        <f>SUM(G85:G88)</f>
        <v>2036931.9627999999</v>
      </c>
      <c r="H89" s="66">
        <v>100</v>
      </c>
      <c r="I89" s="64">
        <f>SUM(I85+I86+I87+I88)</f>
        <v>19692.24</v>
      </c>
      <c r="J89" s="64">
        <f>K89/I89</f>
        <v>71.39091337501472</v>
      </c>
      <c r="K89" s="64">
        <f>SUM(K85+K86+K87+K88)</f>
        <v>1405847</v>
      </c>
      <c r="L89" s="66">
        <v>100</v>
      </c>
      <c r="M89" s="74">
        <f t="shared" si="11"/>
        <v>83.60820277671634</v>
      </c>
      <c r="N89" s="74">
        <f t="shared" si="11"/>
        <v>82.54915792132523</v>
      </c>
      <c r="O89" s="64">
        <f t="shared" si="11"/>
        <v>69.0178673453334</v>
      </c>
      <c r="P89" s="75">
        <f>L89/H89*100</f>
        <v>100</v>
      </c>
    </row>
    <row r="90" spans="1:16" ht="12.75" customHeight="1">
      <c r="A90" s="76">
        <v>37</v>
      </c>
      <c r="B90" s="57"/>
      <c r="C90" s="192" t="s">
        <v>1</v>
      </c>
      <c r="D90" s="192"/>
      <c r="E90" s="58">
        <f>E67+E89</f>
        <v>23553</v>
      </c>
      <c r="F90" s="58">
        <f>G90/E90</f>
        <v>86.48290930242432</v>
      </c>
      <c r="G90" s="58">
        <f>G67+G89</f>
        <v>2036931.9627999999</v>
      </c>
      <c r="H90" s="60">
        <v>0</v>
      </c>
      <c r="I90" s="58">
        <f>SUM(I67+I89)</f>
        <v>19713.390000000003</v>
      </c>
      <c r="J90" s="58">
        <f>K90/I90</f>
        <v>71.44869553131144</v>
      </c>
      <c r="K90" s="58">
        <f>SUM(K67+K89)</f>
        <v>1408496</v>
      </c>
      <c r="L90" s="60">
        <v>0</v>
      </c>
      <c r="M90" s="77">
        <f t="shared" si="11"/>
        <v>83.69800025474463</v>
      </c>
      <c r="N90" s="77">
        <f t="shared" si="11"/>
        <v>82.61597130302434</v>
      </c>
      <c r="O90" s="58">
        <f t="shared" si="11"/>
        <v>69.14791587166508</v>
      </c>
      <c r="P90" s="78">
        <v>0</v>
      </c>
    </row>
    <row r="91" spans="1:16" ht="12.75" customHeight="1">
      <c r="A91" s="92"/>
      <c r="B91" s="93"/>
      <c r="C91" s="94"/>
      <c r="D91" s="94"/>
      <c r="E91" s="95"/>
      <c r="F91" s="96"/>
      <c r="G91" s="96"/>
      <c r="H91" s="98"/>
      <c r="I91" s="96"/>
      <c r="J91" s="96"/>
      <c r="K91" s="96"/>
      <c r="L91" s="98"/>
      <c r="M91" s="96"/>
      <c r="N91" s="96"/>
      <c r="O91" s="96"/>
      <c r="P91" s="36"/>
    </row>
    <row r="92" spans="1:16" ht="12.75" customHeight="1">
      <c r="A92" s="193" t="s">
        <v>2</v>
      </c>
      <c r="B92" s="193"/>
      <c r="C92" s="193"/>
      <c r="D92" s="193"/>
      <c r="E92" s="89"/>
      <c r="F92" s="90"/>
      <c r="G92" s="90"/>
      <c r="H92" s="99"/>
      <c r="I92" s="90"/>
      <c r="J92" s="90"/>
      <c r="K92" s="90"/>
      <c r="L92" s="99"/>
      <c r="M92" s="90"/>
      <c r="N92" s="90"/>
      <c r="O92" s="90"/>
      <c r="P92" s="36"/>
    </row>
    <row r="93" spans="1:16" ht="12.75" customHeight="1">
      <c r="A93" s="167" t="s">
        <v>52</v>
      </c>
      <c r="B93" s="167"/>
      <c r="C93" s="167"/>
      <c r="D93" s="167"/>
      <c r="F93" s="170" t="s">
        <v>38</v>
      </c>
      <c r="G93" s="170"/>
      <c r="H93" s="170"/>
      <c r="I93" s="170"/>
      <c r="J93" s="170"/>
      <c r="P93" s="36"/>
    </row>
    <row r="94" spans="1:16" ht="12.75" customHeight="1">
      <c r="A94" s="170" t="s">
        <v>96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</row>
    <row r="95" spans="1:16" ht="12.75" customHeight="1">
      <c r="A95" s="87"/>
      <c r="B95" s="168" t="s">
        <v>45</v>
      </c>
      <c r="C95" s="168"/>
      <c r="D95" s="168"/>
      <c r="M95" s="214" t="s">
        <v>55</v>
      </c>
      <c r="N95" s="214"/>
      <c r="O95" s="214"/>
      <c r="P95" s="214"/>
    </row>
    <row r="96" spans="1:16" ht="12.75" customHeight="1">
      <c r="A96" s="215" t="s">
        <v>5</v>
      </c>
      <c r="B96" s="216" t="s">
        <v>6</v>
      </c>
      <c r="C96" s="216"/>
      <c r="D96" s="216"/>
      <c r="E96" s="178" t="s">
        <v>97</v>
      </c>
      <c r="F96" s="179"/>
      <c r="G96" s="179"/>
      <c r="H96" s="180"/>
      <c r="I96" s="178" t="s">
        <v>98</v>
      </c>
      <c r="J96" s="179"/>
      <c r="K96" s="179"/>
      <c r="L96" s="180"/>
      <c r="M96" s="211" t="s">
        <v>39</v>
      </c>
      <c r="N96" s="212"/>
      <c r="O96" s="212"/>
      <c r="P96" s="213"/>
    </row>
    <row r="97" spans="1:16" ht="12.75" customHeight="1">
      <c r="A97" s="215"/>
      <c r="B97" s="216"/>
      <c r="C97" s="216"/>
      <c r="D97" s="216"/>
      <c r="E97" s="81" t="s">
        <v>7</v>
      </c>
      <c r="F97" s="52" t="s">
        <v>8</v>
      </c>
      <c r="G97" s="52" t="s">
        <v>9</v>
      </c>
      <c r="H97" s="54" t="s">
        <v>33</v>
      </c>
      <c r="I97" s="52" t="s">
        <v>7</v>
      </c>
      <c r="J97" s="52" t="s">
        <v>8</v>
      </c>
      <c r="K97" s="52" t="s">
        <v>9</v>
      </c>
      <c r="L97" s="54" t="s">
        <v>33</v>
      </c>
      <c r="M97" s="79" t="s">
        <v>40</v>
      </c>
      <c r="N97" s="79" t="s">
        <v>42</v>
      </c>
      <c r="O97" s="79" t="s">
        <v>41</v>
      </c>
      <c r="P97" s="80" t="s">
        <v>47</v>
      </c>
    </row>
    <row r="98" spans="1:16" ht="9.75" customHeight="1">
      <c r="A98" s="11">
        <v>1</v>
      </c>
      <c r="B98" s="186">
        <v>2</v>
      </c>
      <c r="C98" s="187"/>
      <c r="D98" s="188"/>
      <c r="E98" s="82">
        <v>3</v>
      </c>
      <c r="F98" s="21">
        <v>4</v>
      </c>
      <c r="G98" s="21">
        <v>5</v>
      </c>
      <c r="H98" s="26">
        <v>6</v>
      </c>
      <c r="I98" s="21">
        <v>7</v>
      </c>
      <c r="J98" s="21">
        <v>8</v>
      </c>
      <c r="K98" s="21">
        <v>9</v>
      </c>
      <c r="L98" s="26">
        <v>10</v>
      </c>
      <c r="M98" s="33">
        <v>11</v>
      </c>
      <c r="N98" s="33">
        <v>12</v>
      </c>
      <c r="O98" s="21">
        <v>13</v>
      </c>
      <c r="P98" s="34">
        <v>14</v>
      </c>
    </row>
    <row r="99" spans="1:16" ht="12.75" customHeight="1">
      <c r="A99" s="1">
        <v>1</v>
      </c>
      <c r="B99" s="171" t="s">
        <v>32</v>
      </c>
      <c r="C99" s="171" t="s">
        <v>10</v>
      </c>
      <c r="D99" s="1" t="s">
        <v>12</v>
      </c>
      <c r="E99" s="152">
        <v>6</v>
      </c>
      <c r="F99" s="152">
        <v>126</v>
      </c>
      <c r="G99" s="41">
        <f>E99*F99</f>
        <v>756</v>
      </c>
      <c r="H99" s="42">
        <f>E99/E103*100</f>
        <v>21.428571428571427</v>
      </c>
      <c r="I99" s="49">
        <v>0</v>
      </c>
      <c r="J99" s="51">
        <v>0</v>
      </c>
      <c r="K99" s="49">
        <v>0</v>
      </c>
      <c r="L99" s="42">
        <v>0</v>
      </c>
      <c r="M99" s="43">
        <v>0</v>
      </c>
      <c r="N99" s="43">
        <v>0</v>
      </c>
      <c r="O99" s="41">
        <v>0</v>
      </c>
      <c r="P99" s="44">
        <v>0</v>
      </c>
    </row>
    <row r="100" spans="1:16" ht="12.75" customHeight="1">
      <c r="A100" s="1">
        <v>2</v>
      </c>
      <c r="B100" s="171"/>
      <c r="C100" s="171"/>
      <c r="D100" s="1" t="s">
        <v>37</v>
      </c>
      <c r="E100" s="152">
        <v>16</v>
      </c>
      <c r="F100" s="152">
        <v>101</v>
      </c>
      <c r="G100" s="41">
        <f>E100*F100</f>
        <v>1616</v>
      </c>
      <c r="H100" s="42">
        <f>E100/E103*100</f>
        <v>57.14285714285714</v>
      </c>
      <c r="I100" s="49">
        <v>0</v>
      </c>
      <c r="J100" s="51">
        <v>0</v>
      </c>
      <c r="K100" s="49">
        <v>0</v>
      </c>
      <c r="L100" s="42">
        <v>0</v>
      </c>
      <c r="M100" s="43">
        <v>0</v>
      </c>
      <c r="N100" s="43">
        <v>0</v>
      </c>
      <c r="O100" s="41">
        <v>0</v>
      </c>
      <c r="P100" s="44">
        <v>0</v>
      </c>
    </row>
    <row r="101" spans="1:16" ht="12.75" customHeight="1">
      <c r="A101" s="1">
        <v>3</v>
      </c>
      <c r="B101" s="171"/>
      <c r="C101" s="171"/>
      <c r="D101" s="1" t="s">
        <v>13</v>
      </c>
      <c r="E101" s="152">
        <v>6</v>
      </c>
      <c r="F101" s="152">
        <v>83</v>
      </c>
      <c r="G101" s="41">
        <f>E101*F101</f>
        <v>498</v>
      </c>
      <c r="H101" s="42">
        <f>E101/E103*100</f>
        <v>21.428571428571427</v>
      </c>
      <c r="I101" s="49">
        <v>0</v>
      </c>
      <c r="J101" s="51">
        <v>0</v>
      </c>
      <c r="K101" s="49">
        <v>0</v>
      </c>
      <c r="L101" s="42">
        <v>0</v>
      </c>
      <c r="M101" s="43">
        <v>0</v>
      </c>
      <c r="N101" s="43">
        <v>0</v>
      </c>
      <c r="O101" s="41">
        <v>0</v>
      </c>
      <c r="P101" s="44">
        <v>0</v>
      </c>
    </row>
    <row r="102" spans="1:16" ht="12.75" customHeight="1">
      <c r="A102" s="1">
        <v>4</v>
      </c>
      <c r="B102" s="171"/>
      <c r="C102" s="171"/>
      <c r="D102" s="1" t="s">
        <v>14</v>
      </c>
      <c r="E102" s="152">
        <v>0</v>
      </c>
      <c r="F102" s="152">
        <v>90</v>
      </c>
      <c r="G102" s="41">
        <f>E102*F102</f>
        <v>0</v>
      </c>
      <c r="H102" s="42">
        <f>E102/E103*100</f>
        <v>0</v>
      </c>
      <c r="I102" s="49">
        <v>0</v>
      </c>
      <c r="J102" s="51">
        <v>0</v>
      </c>
      <c r="K102" s="49">
        <v>0</v>
      </c>
      <c r="L102" s="42">
        <v>0</v>
      </c>
      <c r="M102" s="43">
        <v>0</v>
      </c>
      <c r="N102" s="43">
        <v>0</v>
      </c>
      <c r="O102" s="41">
        <v>0</v>
      </c>
      <c r="P102" s="44">
        <v>0</v>
      </c>
    </row>
    <row r="103" spans="1:16" ht="12.75" customHeight="1">
      <c r="A103" s="1">
        <v>5</v>
      </c>
      <c r="B103" s="171"/>
      <c r="C103" s="171"/>
      <c r="D103" s="3" t="s">
        <v>0</v>
      </c>
      <c r="E103" s="129">
        <f>SUM(E99:E102)</f>
        <v>28</v>
      </c>
      <c r="F103" s="129">
        <f>G103/E103</f>
        <v>102.5</v>
      </c>
      <c r="G103" s="122">
        <f>SUM(G99:G102)</f>
        <v>2870</v>
      </c>
      <c r="H103" s="124">
        <v>100</v>
      </c>
      <c r="I103" s="149">
        <f>SUM(I99:I102)</f>
        <v>0</v>
      </c>
      <c r="J103" s="51">
        <v>0</v>
      </c>
      <c r="K103" s="149">
        <f>SUM(K99:K102)</f>
        <v>0</v>
      </c>
      <c r="L103" s="124">
        <v>0</v>
      </c>
      <c r="M103" s="122">
        <f>I103/E103*100</f>
        <v>0</v>
      </c>
      <c r="N103" s="136">
        <v>0</v>
      </c>
      <c r="O103" s="122">
        <f>K103/G103*100</f>
        <v>0</v>
      </c>
      <c r="P103" s="137">
        <f>L103/H103*100</f>
        <v>0</v>
      </c>
    </row>
    <row r="104" spans="1:16" ht="12.75" customHeight="1">
      <c r="A104" s="1">
        <v>6</v>
      </c>
      <c r="B104" s="171"/>
      <c r="C104" s="171" t="s">
        <v>11</v>
      </c>
      <c r="D104" s="1" t="s">
        <v>12</v>
      </c>
      <c r="E104" s="152">
        <v>5</v>
      </c>
      <c r="F104" s="152">
        <v>126</v>
      </c>
      <c r="G104" s="41">
        <f>E104*F104</f>
        <v>630</v>
      </c>
      <c r="H104" s="42">
        <v>0</v>
      </c>
      <c r="I104" s="49">
        <v>0</v>
      </c>
      <c r="J104" s="51">
        <v>0</v>
      </c>
      <c r="K104" s="49">
        <v>0</v>
      </c>
      <c r="L104" s="42">
        <v>0</v>
      </c>
      <c r="M104" s="41">
        <v>0</v>
      </c>
      <c r="N104" s="43">
        <v>0</v>
      </c>
      <c r="O104" s="41">
        <v>0</v>
      </c>
      <c r="P104" s="44">
        <v>0</v>
      </c>
    </row>
    <row r="105" spans="1:16" ht="12.75" customHeight="1">
      <c r="A105" s="1">
        <v>7</v>
      </c>
      <c r="B105" s="171"/>
      <c r="C105" s="171"/>
      <c r="D105" s="1" t="s">
        <v>37</v>
      </c>
      <c r="E105" s="152">
        <v>14</v>
      </c>
      <c r="F105" s="152">
        <v>101</v>
      </c>
      <c r="G105" s="41">
        <f>E105*F105</f>
        <v>1414</v>
      </c>
      <c r="H105" s="42">
        <v>0</v>
      </c>
      <c r="I105" s="49">
        <v>0</v>
      </c>
      <c r="J105" s="51">
        <v>0</v>
      </c>
      <c r="K105" s="49">
        <v>0</v>
      </c>
      <c r="L105" s="42">
        <v>0</v>
      </c>
      <c r="M105" s="41">
        <v>0</v>
      </c>
      <c r="N105" s="43">
        <v>0</v>
      </c>
      <c r="O105" s="41">
        <v>0</v>
      </c>
      <c r="P105" s="44">
        <v>0</v>
      </c>
    </row>
    <row r="106" spans="1:16" ht="12.75" customHeight="1">
      <c r="A106" s="1">
        <v>8</v>
      </c>
      <c r="B106" s="171"/>
      <c r="C106" s="171"/>
      <c r="D106" s="1" t="s">
        <v>13</v>
      </c>
      <c r="E106" s="152">
        <v>5</v>
      </c>
      <c r="F106" s="152">
        <v>83</v>
      </c>
      <c r="G106" s="41">
        <f>E106*F106</f>
        <v>415</v>
      </c>
      <c r="H106" s="42">
        <v>0</v>
      </c>
      <c r="I106" s="49">
        <v>0</v>
      </c>
      <c r="J106" s="51">
        <v>0</v>
      </c>
      <c r="K106" s="49">
        <v>0</v>
      </c>
      <c r="L106" s="42">
        <v>0</v>
      </c>
      <c r="M106" s="41">
        <v>0</v>
      </c>
      <c r="N106" s="43">
        <v>0</v>
      </c>
      <c r="O106" s="41">
        <v>0</v>
      </c>
      <c r="P106" s="44">
        <v>0</v>
      </c>
    </row>
    <row r="107" spans="1:16" ht="12.75" customHeight="1">
      <c r="A107" s="1">
        <v>9</v>
      </c>
      <c r="B107" s="171"/>
      <c r="C107" s="171"/>
      <c r="D107" s="1" t="s">
        <v>14</v>
      </c>
      <c r="E107" s="152">
        <v>0</v>
      </c>
      <c r="F107" s="152">
        <v>0</v>
      </c>
      <c r="G107" s="41">
        <f>E107*F107</f>
        <v>0</v>
      </c>
      <c r="H107" s="42">
        <v>0</v>
      </c>
      <c r="I107" s="49">
        <v>0</v>
      </c>
      <c r="J107" s="51">
        <v>0</v>
      </c>
      <c r="K107" s="49">
        <v>0</v>
      </c>
      <c r="L107" s="42">
        <v>0</v>
      </c>
      <c r="M107" s="41">
        <v>0</v>
      </c>
      <c r="N107" s="43">
        <v>0</v>
      </c>
      <c r="O107" s="41">
        <v>0</v>
      </c>
      <c r="P107" s="44">
        <v>0</v>
      </c>
    </row>
    <row r="108" spans="1:16" ht="12.75" customHeight="1">
      <c r="A108" s="1">
        <v>10</v>
      </c>
      <c r="B108" s="171"/>
      <c r="C108" s="171"/>
      <c r="D108" s="3" t="s">
        <v>0</v>
      </c>
      <c r="E108" s="129">
        <f>SUM(E104:E107)</f>
        <v>24</v>
      </c>
      <c r="F108" s="129">
        <v>101</v>
      </c>
      <c r="G108" s="122">
        <f>SUM(G104:G107)</f>
        <v>2459</v>
      </c>
      <c r="H108" s="42">
        <v>0</v>
      </c>
      <c r="I108" s="41">
        <f>SUM(I104:I107)</f>
        <v>0</v>
      </c>
      <c r="J108" s="51">
        <v>0</v>
      </c>
      <c r="K108" s="41">
        <f>SUM(K104:K107)</f>
        <v>0</v>
      </c>
      <c r="L108" s="42">
        <v>0</v>
      </c>
      <c r="M108" s="41">
        <v>0</v>
      </c>
      <c r="N108" s="43">
        <v>0</v>
      </c>
      <c r="O108" s="41">
        <v>0</v>
      </c>
      <c r="P108" s="44">
        <v>0</v>
      </c>
    </row>
    <row r="109" spans="1:16" ht="12.75" customHeight="1">
      <c r="A109" s="1">
        <v>11</v>
      </c>
      <c r="B109" s="171"/>
      <c r="C109" s="185" t="s">
        <v>15</v>
      </c>
      <c r="D109" s="185"/>
      <c r="E109" s="129">
        <f>SUM(E103+E108)</f>
        <v>52</v>
      </c>
      <c r="F109" s="129">
        <f>G109/E109</f>
        <v>102.48076923076923</v>
      </c>
      <c r="G109" s="122">
        <f>G103+G108</f>
        <v>5329</v>
      </c>
      <c r="H109" s="124">
        <f>E109/E112*100</f>
        <v>21.138211382113823</v>
      </c>
      <c r="I109" s="149">
        <f>I103+I108</f>
        <v>0</v>
      </c>
      <c r="J109" s="51">
        <v>0</v>
      </c>
      <c r="K109" s="149">
        <f>K103+K108</f>
        <v>0</v>
      </c>
      <c r="L109" s="124">
        <v>0</v>
      </c>
      <c r="M109" s="122">
        <f aca="true" t="shared" si="12" ref="M109:P111">I109/E109*100</f>
        <v>0</v>
      </c>
      <c r="N109" s="136">
        <f t="shared" si="12"/>
        <v>0</v>
      </c>
      <c r="O109" s="122">
        <f t="shared" si="12"/>
        <v>0</v>
      </c>
      <c r="P109" s="137">
        <f t="shared" si="12"/>
        <v>0</v>
      </c>
    </row>
    <row r="110" spans="1:16" ht="12.75" customHeight="1">
      <c r="A110" s="1">
        <v>12</v>
      </c>
      <c r="B110" s="171"/>
      <c r="C110" s="182" t="s">
        <v>16</v>
      </c>
      <c r="D110" s="182"/>
      <c r="E110" s="152">
        <v>151</v>
      </c>
      <c r="F110" s="152">
        <v>51</v>
      </c>
      <c r="G110" s="41">
        <f>E110*F110</f>
        <v>7701</v>
      </c>
      <c r="H110" s="42">
        <f>E110/E112*100</f>
        <v>61.382113821138205</v>
      </c>
      <c r="I110" s="49">
        <v>0</v>
      </c>
      <c r="J110" s="51">
        <v>0</v>
      </c>
      <c r="K110" s="49">
        <v>0</v>
      </c>
      <c r="L110" s="42">
        <v>0</v>
      </c>
      <c r="M110" s="41">
        <v>0</v>
      </c>
      <c r="N110" s="43">
        <v>0</v>
      </c>
      <c r="O110" s="41">
        <v>0</v>
      </c>
      <c r="P110" s="44">
        <v>0</v>
      </c>
    </row>
    <row r="111" spans="1:16" ht="12.75" customHeight="1">
      <c r="A111" s="1">
        <v>13</v>
      </c>
      <c r="B111" s="171"/>
      <c r="C111" s="182" t="s">
        <v>17</v>
      </c>
      <c r="D111" s="182"/>
      <c r="E111" s="152">
        <v>43</v>
      </c>
      <c r="F111" s="152">
        <v>25</v>
      </c>
      <c r="G111" s="41">
        <f>E111*F111</f>
        <v>1075</v>
      </c>
      <c r="H111" s="42">
        <f>E111/E112*100</f>
        <v>17.479674796747968</v>
      </c>
      <c r="I111" s="49">
        <v>0</v>
      </c>
      <c r="J111" s="51">
        <v>0</v>
      </c>
      <c r="K111" s="49">
        <v>0</v>
      </c>
      <c r="L111" s="42">
        <v>0</v>
      </c>
      <c r="M111" s="41">
        <f t="shared" si="12"/>
        <v>0</v>
      </c>
      <c r="N111" s="43">
        <f t="shared" si="12"/>
        <v>0</v>
      </c>
      <c r="O111" s="41">
        <f t="shared" si="12"/>
        <v>0</v>
      </c>
      <c r="P111" s="44">
        <f t="shared" si="12"/>
        <v>0</v>
      </c>
    </row>
    <row r="112" spans="1:16" ht="12.75" customHeight="1">
      <c r="A112" s="1">
        <v>14</v>
      </c>
      <c r="B112" s="171"/>
      <c r="C112" s="169" t="s">
        <v>18</v>
      </c>
      <c r="D112" s="169"/>
      <c r="E112" s="64">
        <f>SUM(E109:E111)</f>
        <v>246</v>
      </c>
      <c r="F112" s="64">
        <f>G112/E112</f>
        <v>57.33739837398374</v>
      </c>
      <c r="G112" s="64">
        <f>SUM(G109:G111)</f>
        <v>14105</v>
      </c>
      <c r="H112" s="66">
        <v>100</v>
      </c>
      <c r="I112" s="64">
        <f>SUM(I109:I111)</f>
        <v>0</v>
      </c>
      <c r="J112" s="64">
        <v>0</v>
      </c>
      <c r="K112" s="64">
        <f>SUM(K109:K111)</f>
        <v>0</v>
      </c>
      <c r="L112" s="66">
        <v>0</v>
      </c>
      <c r="M112" s="64">
        <f>I112/E112*100</f>
        <v>0</v>
      </c>
      <c r="N112" s="74">
        <f>J112/F112*100</f>
        <v>0</v>
      </c>
      <c r="O112" s="64">
        <f>K112/G112*100</f>
        <v>0</v>
      </c>
      <c r="P112" s="75">
        <v>0</v>
      </c>
    </row>
    <row r="113" spans="1:16" ht="12.75" customHeight="1">
      <c r="A113" s="1">
        <v>15</v>
      </c>
      <c r="B113" s="189" t="s">
        <v>31</v>
      </c>
      <c r="C113" s="189" t="s">
        <v>3</v>
      </c>
      <c r="D113" s="1" t="s">
        <v>19</v>
      </c>
      <c r="E113" s="152">
        <v>0</v>
      </c>
      <c r="F113" s="152">
        <v>0</v>
      </c>
      <c r="G113" s="41">
        <f>E113*F113</f>
        <v>0</v>
      </c>
      <c r="H113" s="42">
        <f>E113/E118*100</f>
        <v>0</v>
      </c>
      <c r="I113" s="49">
        <v>0</v>
      </c>
      <c r="J113" s="51">
        <v>0</v>
      </c>
      <c r="K113" s="49">
        <v>0</v>
      </c>
      <c r="L113" s="42">
        <v>0</v>
      </c>
      <c r="M113" s="41">
        <v>0</v>
      </c>
      <c r="N113" s="43">
        <v>0</v>
      </c>
      <c r="O113" s="41">
        <v>0</v>
      </c>
      <c r="P113" s="44">
        <v>0</v>
      </c>
    </row>
    <row r="114" spans="1:16" ht="12.75" customHeight="1">
      <c r="A114" s="1">
        <v>16</v>
      </c>
      <c r="B114" s="190"/>
      <c r="C114" s="190"/>
      <c r="D114" s="1" t="s">
        <v>20</v>
      </c>
      <c r="E114" s="152">
        <v>0</v>
      </c>
      <c r="F114" s="152">
        <v>0</v>
      </c>
      <c r="G114" s="41">
        <f>E114*F114</f>
        <v>0</v>
      </c>
      <c r="H114" s="42">
        <f>E114/E118*100</f>
        <v>0</v>
      </c>
      <c r="I114" s="49">
        <v>0</v>
      </c>
      <c r="J114" s="51">
        <v>0</v>
      </c>
      <c r="K114" s="49">
        <v>0</v>
      </c>
      <c r="L114" s="42">
        <v>0</v>
      </c>
      <c r="M114" s="41">
        <v>0</v>
      </c>
      <c r="N114" s="43">
        <v>0</v>
      </c>
      <c r="O114" s="41">
        <v>0</v>
      </c>
      <c r="P114" s="44">
        <v>0</v>
      </c>
    </row>
    <row r="115" spans="1:16" ht="12.75" customHeight="1">
      <c r="A115" s="1">
        <v>17</v>
      </c>
      <c r="B115" s="190"/>
      <c r="C115" s="190"/>
      <c r="D115" s="1" t="s">
        <v>21</v>
      </c>
      <c r="E115" s="152">
        <v>0</v>
      </c>
      <c r="F115" s="152">
        <v>0</v>
      </c>
      <c r="G115" s="41">
        <f>E115*F115</f>
        <v>0</v>
      </c>
      <c r="H115" s="42">
        <f>E115/E118*100</f>
        <v>0</v>
      </c>
      <c r="I115" s="49">
        <v>0</v>
      </c>
      <c r="J115" s="51">
        <v>0</v>
      </c>
      <c r="K115" s="49">
        <v>0</v>
      </c>
      <c r="L115" s="42">
        <v>0</v>
      </c>
      <c r="M115" s="41">
        <v>0</v>
      </c>
      <c r="N115" s="43">
        <v>0</v>
      </c>
      <c r="O115" s="41">
        <v>0</v>
      </c>
      <c r="P115" s="44">
        <v>0</v>
      </c>
    </row>
    <row r="116" spans="1:16" ht="12.75" customHeight="1">
      <c r="A116" s="1">
        <v>18</v>
      </c>
      <c r="B116" s="190"/>
      <c r="C116" s="190"/>
      <c r="D116" s="1" t="s">
        <v>22</v>
      </c>
      <c r="E116" s="152">
        <v>0</v>
      </c>
      <c r="F116" s="152">
        <v>0</v>
      </c>
      <c r="G116" s="41">
        <f>E116*F116</f>
        <v>0</v>
      </c>
      <c r="H116" s="42">
        <f>E116/E118*100</f>
        <v>0</v>
      </c>
      <c r="I116" s="49">
        <v>0</v>
      </c>
      <c r="J116" s="51">
        <v>0</v>
      </c>
      <c r="K116" s="49">
        <v>0</v>
      </c>
      <c r="L116" s="42">
        <v>0</v>
      </c>
      <c r="M116" s="41">
        <v>0</v>
      </c>
      <c r="N116" s="43">
        <v>0</v>
      </c>
      <c r="O116" s="41">
        <v>0</v>
      </c>
      <c r="P116" s="44">
        <v>0</v>
      </c>
    </row>
    <row r="117" spans="1:16" ht="12.75" customHeight="1">
      <c r="A117" s="1">
        <v>19</v>
      </c>
      <c r="B117" s="190"/>
      <c r="C117" s="190"/>
      <c r="D117" s="1" t="s">
        <v>23</v>
      </c>
      <c r="E117" s="152">
        <v>860</v>
      </c>
      <c r="F117" s="152">
        <v>74</v>
      </c>
      <c r="G117" s="41">
        <f>E117*F117</f>
        <v>63640</v>
      </c>
      <c r="H117" s="42">
        <f>E117/E118*100</f>
        <v>100</v>
      </c>
      <c r="I117" s="41">
        <v>0</v>
      </c>
      <c r="J117" s="51">
        <v>0</v>
      </c>
      <c r="K117" s="49">
        <v>0</v>
      </c>
      <c r="L117" s="42">
        <v>0</v>
      </c>
      <c r="M117" s="41">
        <f aca="true" t="shared" si="13" ref="M117:O118">I117/E117*100</f>
        <v>0</v>
      </c>
      <c r="N117" s="43">
        <f t="shared" si="13"/>
        <v>0</v>
      </c>
      <c r="O117" s="41">
        <f t="shared" si="13"/>
        <v>0</v>
      </c>
      <c r="P117" s="44">
        <f>L117/H117*100</f>
        <v>0</v>
      </c>
    </row>
    <row r="118" spans="1:16" ht="12.75" customHeight="1">
      <c r="A118" s="1">
        <v>20</v>
      </c>
      <c r="B118" s="190"/>
      <c r="C118" s="191"/>
      <c r="D118" s="3" t="s">
        <v>0</v>
      </c>
      <c r="E118" s="129">
        <f>SUM(E113:E117)</f>
        <v>860</v>
      </c>
      <c r="F118" s="129">
        <f>G118/E118</f>
        <v>74</v>
      </c>
      <c r="G118" s="122">
        <f>SUM(G113:G117)</f>
        <v>63640</v>
      </c>
      <c r="H118" s="124">
        <v>100</v>
      </c>
      <c r="I118" s="149">
        <f>SUM(I113:I117)</f>
        <v>0</v>
      </c>
      <c r="J118" s="122">
        <v>0</v>
      </c>
      <c r="K118" s="149">
        <f>SUM(K113:K117)</f>
        <v>0</v>
      </c>
      <c r="L118" s="124">
        <v>0</v>
      </c>
      <c r="M118" s="122">
        <f t="shared" si="13"/>
        <v>0</v>
      </c>
      <c r="N118" s="136">
        <f t="shared" si="13"/>
        <v>0</v>
      </c>
      <c r="O118" s="122">
        <f t="shared" si="13"/>
        <v>0</v>
      </c>
      <c r="P118" s="137">
        <f>L118/H118*100</f>
        <v>0</v>
      </c>
    </row>
    <row r="119" spans="1:16" ht="12.75" customHeight="1">
      <c r="A119" s="1">
        <v>21</v>
      </c>
      <c r="B119" s="190"/>
      <c r="C119" s="189" t="s">
        <v>4</v>
      </c>
      <c r="D119" s="1" t="s">
        <v>19</v>
      </c>
      <c r="E119" s="152">
        <v>0</v>
      </c>
      <c r="F119" s="152">
        <v>0</v>
      </c>
      <c r="G119" s="41">
        <f>E119*F119</f>
        <v>0</v>
      </c>
      <c r="H119" s="42">
        <v>0</v>
      </c>
      <c r="I119" s="41">
        <v>0</v>
      </c>
      <c r="J119" s="51">
        <v>0</v>
      </c>
      <c r="K119" s="49">
        <v>0</v>
      </c>
      <c r="L119" s="42">
        <v>0</v>
      </c>
      <c r="M119" s="41">
        <v>0</v>
      </c>
      <c r="N119" s="43">
        <v>0</v>
      </c>
      <c r="O119" s="41">
        <v>0</v>
      </c>
      <c r="P119" s="44">
        <v>0</v>
      </c>
    </row>
    <row r="120" spans="1:16" ht="12.75" customHeight="1">
      <c r="A120" s="1">
        <v>22</v>
      </c>
      <c r="B120" s="190"/>
      <c r="C120" s="190"/>
      <c r="D120" s="1" t="s">
        <v>21</v>
      </c>
      <c r="E120" s="152">
        <v>0</v>
      </c>
      <c r="F120" s="152">
        <v>0</v>
      </c>
      <c r="G120" s="41">
        <f>E120*F120</f>
        <v>0</v>
      </c>
      <c r="H120" s="42">
        <v>0</v>
      </c>
      <c r="I120" s="41">
        <v>0</v>
      </c>
      <c r="J120" s="51">
        <v>0</v>
      </c>
      <c r="K120" s="49">
        <v>0</v>
      </c>
      <c r="L120" s="42">
        <v>0</v>
      </c>
      <c r="M120" s="41">
        <v>0</v>
      </c>
      <c r="N120" s="43">
        <v>0</v>
      </c>
      <c r="O120" s="41">
        <v>0</v>
      </c>
      <c r="P120" s="44">
        <v>0</v>
      </c>
    </row>
    <row r="121" spans="1:16" ht="12.75" customHeight="1">
      <c r="A121" s="1">
        <v>23</v>
      </c>
      <c r="B121" s="190"/>
      <c r="C121" s="190"/>
      <c r="D121" s="1" t="s">
        <v>22</v>
      </c>
      <c r="E121" s="152">
        <v>0</v>
      </c>
      <c r="F121" s="152">
        <v>0</v>
      </c>
      <c r="G121" s="41">
        <f>E121*F121</f>
        <v>0</v>
      </c>
      <c r="H121" s="42">
        <v>0</v>
      </c>
      <c r="I121" s="41">
        <v>0</v>
      </c>
      <c r="J121" s="51">
        <v>0</v>
      </c>
      <c r="K121" s="49">
        <v>0</v>
      </c>
      <c r="L121" s="42">
        <v>0</v>
      </c>
      <c r="M121" s="41">
        <v>0</v>
      </c>
      <c r="N121" s="43">
        <v>0</v>
      </c>
      <c r="O121" s="41">
        <v>0</v>
      </c>
      <c r="P121" s="44">
        <v>0</v>
      </c>
    </row>
    <row r="122" spans="1:16" ht="12.75" customHeight="1">
      <c r="A122" s="1">
        <v>24</v>
      </c>
      <c r="B122" s="190"/>
      <c r="C122" s="190"/>
      <c r="D122" s="1" t="s">
        <v>23</v>
      </c>
      <c r="E122" s="152">
        <v>0</v>
      </c>
      <c r="F122" s="152">
        <v>0</v>
      </c>
      <c r="G122" s="41">
        <f>E122*F122</f>
        <v>0</v>
      </c>
      <c r="H122" s="42">
        <v>0</v>
      </c>
      <c r="I122" s="41">
        <v>0</v>
      </c>
      <c r="J122" s="51">
        <v>0</v>
      </c>
      <c r="K122" s="49">
        <v>0</v>
      </c>
      <c r="L122" s="42">
        <v>0</v>
      </c>
      <c r="M122" s="43">
        <v>0</v>
      </c>
      <c r="N122" s="43">
        <v>0</v>
      </c>
      <c r="O122" s="41">
        <v>0</v>
      </c>
      <c r="P122" s="44">
        <v>0</v>
      </c>
    </row>
    <row r="123" spans="1:16" ht="12.75" customHeight="1">
      <c r="A123" s="1">
        <v>25</v>
      </c>
      <c r="B123" s="190"/>
      <c r="C123" s="191"/>
      <c r="D123" s="3" t="s">
        <v>0</v>
      </c>
      <c r="E123" s="129">
        <v>0</v>
      </c>
      <c r="F123" s="129">
        <v>0</v>
      </c>
      <c r="G123" s="122">
        <f>SUM(G119:G122)</f>
        <v>0</v>
      </c>
      <c r="H123" s="124">
        <v>0</v>
      </c>
      <c r="I123" s="149">
        <f>SUM(I119:I122)</f>
        <v>0</v>
      </c>
      <c r="J123" s="122">
        <v>0</v>
      </c>
      <c r="K123" s="149">
        <f>SUM(K119:K122)</f>
        <v>0</v>
      </c>
      <c r="L123" s="124">
        <v>0</v>
      </c>
      <c r="M123" s="136">
        <v>0</v>
      </c>
      <c r="N123" s="136">
        <v>0</v>
      </c>
      <c r="O123" s="122">
        <v>0</v>
      </c>
      <c r="P123" s="137">
        <v>0</v>
      </c>
    </row>
    <row r="124" spans="1:16" ht="12.75" customHeight="1">
      <c r="A124" s="1">
        <v>26</v>
      </c>
      <c r="B124" s="190"/>
      <c r="C124" s="189" t="s">
        <v>24</v>
      </c>
      <c r="D124" s="1" t="s">
        <v>19</v>
      </c>
      <c r="E124" s="152">
        <v>0</v>
      </c>
      <c r="F124" s="152">
        <v>0</v>
      </c>
      <c r="G124" s="41">
        <f>E124*F124</f>
        <v>0</v>
      </c>
      <c r="H124" s="42">
        <v>0</v>
      </c>
      <c r="I124" s="41">
        <v>0</v>
      </c>
      <c r="J124" s="51">
        <v>0</v>
      </c>
      <c r="K124" s="49">
        <v>0</v>
      </c>
      <c r="L124" s="42">
        <v>0</v>
      </c>
      <c r="M124" s="43">
        <v>0</v>
      </c>
      <c r="N124" s="43">
        <v>0</v>
      </c>
      <c r="O124" s="41">
        <v>0</v>
      </c>
      <c r="P124" s="44">
        <v>0</v>
      </c>
    </row>
    <row r="125" spans="1:16" ht="12.75" customHeight="1">
      <c r="A125" s="1">
        <v>27</v>
      </c>
      <c r="B125" s="190"/>
      <c r="C125" s="190"/>
      <c r="D125" s="1" t="s">
        <v>20</v>
      </c>
      <c r="E125" s="152">
        <v>0</v>
      </c>
      <c r="F125" s="152">
        <v>0</v>
      </c>
      <c r="G125" s="41">
        <f>E125*F125</f>
        <v>0</v>
      </c>
      <c r="H125" s="42">
        <v>0</v>
      </c>
      <c r="I125" s="41">
        <v>0</v>
      </c>
      <c r="J125" s="51">
        <v>0</v>
      </c>
      <c r="K125" s="49">
        <v>0</v>
      </c>
      <c r="L125" s="42">
        <v>0</v>
      </c>
      <c r="M125" s="43">
        <v>0</v>
      </c>
      <c r="N125" s="43">
        <v>0</v>
      </c>
      <c r="O125" s="41">
        <v>0</v>
      </c>
      <c r="P125" s="44">
        <v>0</v>
      </c>
    </row>
    <row r="126" spans="1:16" ht="12.75" customHeight="1">
      <c r="A126" s="1">
        <v>28</v>
      </c>
      <c r="B126" s="190"/>
      <c r="C126" s="190"/>
      <c r="D126" s="1" t="s">
        <v>21</v>
      </c>
      <c r="E126" s="152">
        <v>0</v>
      </c>
      <c r="F126" s="152">
        <v>0</v>
      </c>
      <c r="G126" s="41">
        <f>E126*F126</f>
        <v>0</v>
      </c>
      <c r="H126" s="42">
        <v>0</v>
      </c>
      <c r="I126" s="41">
        <v>0</v>
      </c>
      <c r="J126" s="51">
        <v>0</v>
      </c>
      <c r="K126" s="49">
        <v>0</v>
      </c>
      <c r="L126" s="42">
        <v>0</v>
      </c>
      <c r="M126" s="43">
        <v>0</v>
      </c>
      <c r="N126" s="43">
        <v>0</v>
      </c>
      <c r="O126" s="41">
        <v>0</v>
      </c>
      <c r="P126" s="44">
        <v>0</v>
      </c>
    </row>
    <row r="127" spans="1:16" ht="12.75" customHeight="1">
      <c r="A127" s="1">
        <v>29</v>
      </c>
      <c r="B127" s="190"/>
      <c r="C127" s="190"/>
      <c r="D127" s="1" t="s">
        <v>22</v>
      </c>
      <c r="E127" s="152">
        <v>0</v>
      </c>
      <c r="F127" s="152">
        <v>0</v>
      </c>
      <c r="G127" s="41">
        <f>E127*F127</f>
        <v>0</v>
      </c>
      <c r="H127" s="42">
        <v>0</v>
      </c>
      <c r="I127" s="41">
        <v>0</v>
      </c>
      <c r="J127" s="51">
        <v>0</v>
      </c>
      <c r="K127" s="49">
        <v>0</v>
      </c>
      <c r="L127" s="42">
        <v>0</v>
      </c>
      <c r="M127" s="43">
        <v>0</v>
      </c>
      <c r="N127" s="43">
        <v>0</v>
      </c>
      <c r="O127" s="41">
        <v>0</v>
      </c>
      <c r="P127" s="44">
        <v>0</v>
      </c>
    </row>
    <row r="128" spans="1:16" ht="12.75" customHeight="1">
      <c r="A128" s="1">
        <v>30</v>
      </c>
      <c r="B128" s="190"/>
      <c r="C128" s="191"/>
      <c r="D128" s="3" t="s">
        <v>0</v>
      </c>
      <c r="E128" s="129">
        <f>SUM(E126:E127)</f>
        <v>0</v>
      </c>
      <c r="F128" s="129">
        <v>0</v>
      </c>
      <c r="G128" s="122">
        <f>SUM(G124:G127)</f>
        <v>0</v>
      </c>
      <c r="H128" s="124">
        <v>0</v>
      </c>
      <c r="I128" s="149">
        <v>0</v>
      </c>
      <c r="J128" s="122">
        <v>0</v>
      </c>
      <c r="K128" s="154">
        <v>0</v>
      </c>
      <c r="L128" s="124">
        <v>0</v>
      </c>
      <c r="M128" s="136">
        <v>0</v>
      </c>
      <c r="N128" s="136">
        <v>0</v>
      </c>
      <c r="O128" s="122">
        <v>0</v>
      </c>
      <c r="P128" s="137">
        <v>0</v>
      </c>
    </row>
    <row r="129" spans="1:16" ht="12.75" customHeight="1">
      <c r="A129" s="1">
        <v>31</v>
      </c>
      <c r="B129" s="190"/>
      <c r="C129" s="182" t="s">
        <v>25</v>
      </c>
      <c r="D129" s="182"/>
      <c r="E129" s="49">
        <v>0</v>
      </c>
      <c r="F129" s="49">
        <v>0</v>
      </c>
      <c r="G129" s="41">
        <f>E129*F129</f>
        <v>0</v>
      </c>
      <c r="H129" s="42">
        <v>100</v>
      </c>
      <c r="I129" s="41">
        <v>0</v>
      </c>
      <c r="J129" s="51">
        <v>0</v>
      </c>
      <c r="K129" s="49">
        <v>0</v>
      </c>
      <c r="L129" s="42">
        <v>0</v>
      </c>
      <c r="M129" s="43">
        <v>0</v>
      </c>
      <c r="N129" s="43">
        <v>0</v>
      </c>
      <c r="O129" s="41">
        <v>0</v>
      </c>
      <c r="P129" s="44">
        <f>L129/H129*100</f>
        <v>0</v>
      </c>
    </row>
    <row r="130" spans="1:16" ht="12.75" customHeight="1">
      <c r="A130" s="1">
        <v>32</v>
      </c>
      <c r="B130" s="190"/>
      <c r="C130" s="185" t="s">
        <v>26</v>
      </c>
      <c r="D130" s="185"/>
      <c r="E130" s="129">
        <f>SUM(E118+E123+E128+E129)</f>
        <v>860</v>
      </c>
      <c r="F130" s="129">
        <f>G130/E130</f>
        <v>74</v>
      </c>
      <c r="G130" s="122">
        <f>G118+G123+G128+G129</f>
        <v>63640</v>
      </c>
      <c r="H130" s="124">
        <f>E130/E134*100</f>
        <v>100</v>
      </c>
      <c r="I130" s="149">
        <f>I118+I123+I128+I129</f>
        <v>0</v>
      </c>
      <c r="J130" s="122">
        <v>0</v>
      </c>
      <c r="K130" s="149">
        <f>K118+K123+K128+K129</f>
        <v>0</v>
      </c>
      <c r="L130" s="124">
        <v>0</v>
      </c>
      <c r="M130" s="136">
        <f>I130/E130*100</f>
        <v>0</v>
      </c>
      <c r="N130" s="136">
        <f>J130/F130*100</f>
        <v>0</v>
      </c>
      <c r="O130" s="122">
        <f>K130/G130*100</f>
        <v>0</v>
      </c>
      <c r="P130" s="137">
        <f>L130/H130*100</f>
        <v>0</v>
      </c>
    </row>
    <row r="131" spans="1:16" ht="12.75" customHeight="1">
      <c r="A131" s="1">
        <v>33</v>
      </c>
      <c r="B131" s="190"/>
      <c r="C131" s="182" t="s">
        <v>27</v>
      </c>
      <c r="D131" s="182"/>
      <c r="E131" s="152">
        <v>0</v>
      </c>
      <c r="F131" s="152">
        <v>0</v>
      </c>
      <c r="G131" s="41">
        <f>E131*F131</f>
        <v>0</v>
      </c>
      <c r="H131" s="42">
        <f>E131/E134*100</f>
        <v>0</v>
      </c>
      <c r="I131" s="49">
        <v>0</v>
      </c>
      <c r="J131" s="51">
        <v>0</v>
      </c>
      <c r="K131" s="49">
        <v>0</v>
      </c>
      <c r="L131" s="42">
        <v>0</v>
      </c>
      <c r="M131" s="43">
        <v>0</v>
      </c>
      <c r="N131" s="43">
        <v>0</v>
      </c>
      <c r="O131" s="41">
        <v>0</v>
      </c>
      <c r="P131" s="44">
        <v>0</v>
      </c>
    </row>
    <row r="132" spans="1:16" ht="12.75" customHeight="1">
      <c r="A132" s="1">
        <v>34</v>
      </c>
      <c r="B132" s="190"/>
      <c r="C132" s="182" t="s">
        <v>17</v>
      </c>
      <c r="D132" s="182"/>
      <c r="E132" s="152">
        <v>0</v>
      </c>
      <c r="F132" s="152">
        <v>0</v>
      </c>
      <c r="G132" s="41">
        <f>E132*F132</f>
        <v>0</v>
      </c>
      <c r="H132" s="42">
        <f>E132/E134*100</f>
        <v>0</v>
      </c>
      <c r="I132" s="49">
        <v>0</v>
      </c>
      <c r="J132" s="86">
        <v>0</v>
      </c>
      <c r="K132" s="49">
        <v>0</v>
      </c>
      <c r="L132" s="42">
        <v>0</v>
      </c>
      <c r="M132" s="43">
        <v>0</v>
      </c>
      <c r="N132" s="43">
        <v>0</v>
      </c>
      <c r="O132" s="41">
        <v>0</v>
      </c>
      <c r="P132" s="44">
        <v>0</v>
      </c>
    </row>
    <row r="133" spans="1:16" ht="12.75" customHeight="1">
      <c r="A133" s="1">
        <v>35</v>
      </c>
      <c r="B133" s="190"/>
      <c r="C133" s="182" t="s">
        <v>28</v>
      </c>
      <c r="D133" s="182"/>
      <c r="E133" s="152">
        <v>0</v>
      </c>
      <c r="F133" s="152">
        <v>0</v>
      </c>
      <c r="G133" s="41">
        <f>E133*F133</f>
        <v>0</v>
      </c>
      <c r="H133" s="42">
        <f>E133/E134*100</f>
        <v>0</v>
      </c>
      <c r="I133" s="49">
        <v>0</v>
      </c>
      <c r="J133" s="51">
        <v>0</v>
      </c>
      <c r="K133" s="49">
        <v>0</v>
      </c>
      <c r="L133" s="42">
        <v>0</v>
      </c>
      <c r="M133" s="43">
        <v>0</v>
      </c>
      <c r="N133" s="43">
        <v>0</v>
      </c>
      <c r="O133" s="41">
        <v>0</v>
      </c>
      <c r="P133" s="44">
        <v>0</v>
      </c>
    </row>
    <row r="134" spans="1:16" ht="12.75" customHeight="1">
      <c r="A134" s="1">
        <v>36</v>
      </c>
      <c r="B134" s="190"/>
      <c r="C134" s="169" t="s">
        <v>29</v>
      </c>
      <c r="D134" s="169"/>
      <c r="E134" s="64">
        <f>SUM(E130:E133)</f>
        <v>860</v>
      </c>
      <c r="F134" s="64">
        <f>G134/E134</f>
        <v>74</v>
      </c>
      <c r="G134" s="64">
        <f>SUM(G130:G133)</f>
        <v>63640</v>
      </c>
      <c r="H134" s="66">
        <v>100</v>
      </c>
      <c r="I134" s="64">
        <f>SUM(I130:I133)</f>
        <v>0</v>
      </c>
      <c r="J134" s="131">
        <v>0</v>
      </c>
      <c r="K134" s="64">
        <f>SUM(K130:K133)</f>
        <v>0</v>
      </c>
      <c r="L134" s="66">
        <v>0</v>
      </c>
      <c r="M134" s="74">
        <f aca="true" t="shared" si="14" ref="M134:O136">I134/E134*100</f>
        <v>0</v>
      </c>
      <c r="N134" s="74">
        <f t="shared" si="14"/>
        <v>0</v>
      </c>
      <c r="O134" s="64">
        <f t="shared" si="14"/>
        <v>0</v>
      </c>
      <c r="P134" s="75">
        <f>L134/H134*100</f>
        <v>0</v>
      </c>
    </row>
    <row r="135" spans="1:16" ht="12.75" customHeight="1">
      <c r="A135" s="1">
        <v>37</v>
      </c>
      <c r="B135" s="190"/>
      <c r="C135" s="182" t="s">
        <v>30</v>
      </c>
      <c r="D135" s="182"/>
      <c r="E135" s="152">
        <v>9412</v>
      </c>
      <c r="F135" s="152">
        <v>26</v>
      </c>
      <c r="G135" s="41">
        <f>E135*F135</f>
        <v>244712</v>
      </c>
      <c r="H135" s="42">
        <v>100</v>
      </c>
      <c r="I135" s="41">
        <v>1926</v>
      </c>
      <c r="J135" s="51">
        <f>K135/I135</f>
        <v>25.81827622014538</v>
      </c>
      <c r="K135" s="41">
        <v>49726</v>
      </c>
      <c r="L135" s="42">
        <v>100</v>
      </c>
      <c r="M135" s="43">
        <f t="shared" si="14"/>
        <v>20.463238419039524</v>
      </c>
      <c r="N135" s="43">
        <f t="shared" si="14"/>
        <v>99.30106238517453</v>
      </c>
      <c r="O135" s="41">
        <f t="shared" si="14"/>
        <v>20.32021314851744</v>
      </c>
      <c r="P135" s="44">
        <f>L135/H135*100</f>
        <v>100</v>
      </c>
    </row>
    <row r="136" spans="1:16" ht="12.75" customHeight="1">
      <c r="A136" s="76">
        <v>38</v>
      </c>
      <c r="B136" s="57"/>
      <c r="C136" s="192" t="s">
        <v>1</v>
      </c>
      <c r="D136" s="192"/>
      <c r="E136" s="58">
        <f>E112+E134+E135</f>
        <v>10518</v>
      </c>
      <c r="F136" s="58">
        <f>G136/E136</f>
        <v>30.65763453127971</v>
      </c>
      <c r="G136" s="58">
        <f>G112+G134+G135</f>
        <v>322457</v>
      </c>
      <c r="H136" s="60">
        <v>0</v>
      </c>
      <c r="I136" s="58">
        <f>I112+I134+I135</f>
        <v>1926</v>
      </c>
      <c r="J136" s="58">
        <f>K136/I136</f>
        <v>25.81827622014538</v>
      </c>
      <c r="K136" s="58">
        <f>K112+K134+K135</f>
        <v>49726</v>
      </c>
      <c r="L136" s="60">
        <v>0</v>
      </c>
      <c r="M136" s="77">
        <f t="shared" si="14"/>
        <v>18.311466058185964</v>
      </c>
      <c r="N136" s="77">
        <f t="shared" si="14"/>
        <v>84.214834623993</v>
      </c>
      <c r="O136" s="58">
        <f t="shared" si="14"/>
        <v>15.42097085812992</v>
      </c>
      <c r="P136" s="78">
        <v>0</v>
      </c>
    </row>
    <row r="137" spans="1:16" ht="12.75" customHeight="1">
      <c r="A137" s="7"/>
      <c r="B137" s="7"/>
      <c r="C137" s="7"/>
      <c r="D137" s="7"/>
      <c r="E137" s="85"/>
      <c r="F137" s="22"/>
      <c r="G137" s="22"/>
      <c r="H137" s="31"/>
      <c r="I137" s="22"/>
      <c r="J137" s="22"/>
      <c r="K137" s="22"/>
      <c r="L137" s="31"/>
      <c r="M137" s="22"/>
      <c r="N137" s="22"/>
      <c r="O137" s="22"/>
      <c r="P137" s="36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 customHeight="1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" customHeight="1">
      <c r="A144" s="9"/>
      <c r="B144" s="9"/>
      <c r="C144" s="9"/>
      <c r="D144" s="9"/>
    </row>
    <row r="145" spans="1:4" ht="12" customHeight="1">
      <c r="A145" s="9"/>
      <c r="B145" s="9"/>
      <c r="C145" s="9"/>
      <c r="D145" s="9"/>
    </row>
    <row r="146" spans="1:4" ht="12" customHeight="1">
      <c r="A146" s="9"/>
      <c r="B146" s="9"/>
      <c r="C146" s="9"/>
      <c r="D146" s="9"/>
    </row>
    <row r="147" spans="1:4" ht="12" customHeight="1">
      <c r="A147" s="9"/>
      <c r="B147" s="9"/>
      <c r="C147" s="9"/>
      <c r="D147" s="9"/>
    </row>
    <row r="148" spans="1:4" ht="12" customHeight="1">
      <c r="A148" s="9"/>
      <c r="B148" s="9"/>
      <c r="C148" s="9"/>
      <c r="D148" s="9"/>
    </row>
    <row r="149" spans="1:4" ht="12" customHeight="1">
      <c r="A149" s="9"/>
      <c r="B149" s="9"/>
      <c r="C149" s="9"/>
      <c r="D149" s="9"/>
    </row>
    <row r="150" spans="1:4" ht="12" customHeight="1">
      <c r="A150" s="9"/>
      <c r="B150" s="9"/>
      <c r="C150" s="9"/>
      <c r="D150" s="9"/>
    </row>
    <row r="151" spans="1:4" ht="12" customHeight="1">
      <c r="A151" s="9"/>
      <c r="B151" s="9"/>
      <c r="C151" s="9"/>
      <c r="D151" s="9"/>
    </row>
    <row r="152" spans="1:4" ht="12" customHeight="1">
      <c r="A152" s="9"/>
      <c r="B152" s="9"/>
      <c r="C152" s="9"/>
      <c r="D152" s="9"/>
    </row>
    <row r="153" spans="1:4" ht="12" customHeight="1">
      <c r="A153" s="9"/>
      <c r="B153" s="9"/>
      <c r="C153" s="9"/>
      <c r="D153" s="9"/>
    </row>
    <row r="154" spans="1:4" ht="12" customHeight="1">
      <c r="A154" s="9"/>
      <c r="B154" s="9"/>
      <c r="C154" s="9"/>
      <c r="D154" s="9"/>
    </row>
    <row r="155" spans="1:4" ht="12" customHeight="1">
      <c r="A155" s="9"/>
      <c r="B155" s="9"/>
      <c r="C155" s="9"/>
      <c r="D155" s="9"/>
    </row>
    <row r="156" spans="1:4" ht="12" customHeight="1">
      <c r="A156" s="9"/>
      <c r="B156" s="9"/>
      <c r="C156" s="9"/>
      <c r="D156" s="9"/>
    </row>
    <row r="157" spans="1:4" ht="12" customHeight="1">
      <c r="A157" s="9"/>
      <c r="B157" s="9"/>
      <c r="C157" s="9"/>
      <c r="D157" s="9"/>
    </row>
    <row r="158" spans="1:4" ht="12" customHeight="1">
      <c r="A158" s="10"/>
      <c r="B158" s="10"/>
      <c r="C158" s="10"/>
      <c r="D158" s="10"/>
    </row>
    <row r="159" spans="1:4" ht="12" customHeight="1">
      <c r="A159" s="9"/>
      <c r="B159" s="9"/>
      <c r="C159" s="9"/>
      <c r="D159" s="9"/>
    </row>
    <row r="160" spans="1:4" ht="12" customHeight="1">
      <c r="A160" s="9"/>
      <c r="B160" s="9"/>
      <c r="C160" s="9"/>
      <c r="D160" s="9"/>
    </row>
    <row r="161" spans="1:4" ht="12" customHeight="1">
      <c r="A161" s="9"/>
      <c r="B161" s="9"/>
      <c r="C161" s="9"/>
      <c r="D161" s="9"/>
    </row>
    <row r="162" spans="1:4" ht="12" customHeight="1">
      <c r="A162" s="9"/>
      <c r="B162" s="9"/>
      <c r="C162" s="9"/>
      <c r="D162" s="9"/>
    </row>
    <row r="163" spans="1:4" ht="12" customHeight="1">
      <c r="A163" s="9"/>
      <c r="B163" s="9"/>
      <c r="C163" s="9"/>
      <c r="D163" s="9"/>
    </row>
    <row r="164" spans="1:4" ht="12" customHeight="1">
      <c r="A164" s="9"/>
      <c r="B164" s="9"/>
      <c r="C164" s="9"/>
      <c r="D164" s="9"/>
    </row>
    <row r="165" spans="1:4" ht="12" customHeight="1">
      <c r="A165" s="9"/>
      <c r="B165" s="9"/>
      <c r="C165" s="9"/>
      <c r="D165" s="9"/>
    </row>
    <row r="166" spans="1:4" ht="12" customHeight="1">
      <c r="A166" s="9"/>
      <c r="B166" s="9"/>
      <c r="C166" s="9"/>
      <c r="D166" s="9"/>
    </row>
    <row r="167" spans="1:4" ht="12" customHeight="1">
      <c r="A167" s="9"/>
      <c r="B167" s="9"/>
      <c r="C167" s="9"/>
      <c r="D167" s="9"/>
    </row>
    <row r="168" spans="1:4" ht="12" customHeight="1">
      <c r="A168" s="9"/>
      <c r="B168" s="9"/>
      <c r="C168" s="9"/>
      <c r="D168" s="9"/>
    </row>
    <row r="169" spans="1:4" ht="12" customHeight="1">
      <c r="A169" s="9"/>
      <c r="B169" s="9"/>
      <c r="C169" s="9"/>
      <c r="D169" s="9"/>
    </row>
    <row r="170" spans="1:4" ht="12" customHeight="1">
      <c r="A170" s="9"/>
      <c r="B170" s="9"/>
      <c r="C170" s="9"/>
      <c r="D170" s="9"/>
    </row>
    <row r="171" spans="1:4" ht="12" customHeight="1">
      <c r="A171" s="9"/>
      <c r="B171" s="9"/>
      <c r="C171" s="9"/>
      <c r="D171" s="9"/>
    </row>
    <row r="172" spans="1:4" ht="12" customHeight="1">
      <c r="A172" s="9"/>
      <c r="B172" s="9"/>
      <c r="C172" s="9"/>
      <c r="D172" s="9"/>
    </row>
    <row r="173" spans="1:4" ht="12" customHeight="1">
      <c r="A173" s="9"/>
      <c r="B173" s="9"/>
      <c r="C173" s="9"/>
      <c r="D173" s="9"/>
    </row>
    <row r="174" spans="1:4" ht="12" customHeight="1">
      <c r="A174" s="9"/>
      <c r="B174" s="9"/>
      <c r="C174" s="9"/>
      <c r="D174" s="9"/>
    </row>
    <row r="175" spans="1:4" ht="12" customHeight="1">
      <c r="A175" s="9"/>
      <c r="B175" s="9"/>
      <c r="C175" s="9"/>
      <c r="D175" s="9"/>
    </row>
    <row r="176" spans="1:4" ht="12" customHeight="1">
      <c r="A176" s="9"/>
      <c r="B176" s="9"/>
      <c r="C176" s="9"/>
      <c r="D176" s="9"/>
    </row>
    <row r="177" spans="1:4" ht="12" customHeight="1">
      <c r="A177" s="9"/>
      <c r="B177" s="9"/>
      <c r="C177" s="9"/>
      <c r="D177" s="9"/>
    </row>
    <row r="178" spans="1:4" ht="12" customHeight="1">
      <c r="A178" s="9"/>
      <c r="B178" s="9"/>
      <c r="C178" s="9"/>
      <c r="D178" s="9"/>
    </row>
    <row r="179" spans="1:4" ht="12" customHeight="1">
      <c r="A179" s="9"/>
      <c r="B179" s="9"/>
      <c r="C179" s="9"/>
      <c r="D179" s="9"/>
    </row>
    <row r="180" spans="1:4" ht="12" customHeight="1">
      <c r="A180" s="10"/>
      <c r="B180" s="10"/>
      <c r="C180" s="10"/>
      <c r="D180" s="10"/>
    </row>
    <row r="181" spans="1:4" ht="12" customHeight="1">
      <c r="A181" s="9"/>
      <c r="B181" s="9"/>
      <c r="C181" s="9"/>
      <c r="D181" s="9"/>
    </row>
    <row r="187" ht="12.75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32" ht="12.75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7" ht="12.75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</sheetData>
  <sheetProtection/>
  <mergeCells count="92">
    <mergeCell ref="C74:C78"/>
    <mergeCell ref="C111:D111"/>
    <mergeCell ref="B113:B135"/>
    <mergeCell ref="C124:C128"/>
    <mergeCell ref="C129:D129"/>
    <mergeCell ref="C132:D132"/>
    <mergeCell ref="C133:D133"/>
    <mergeCell ref="C130:D130"/>
    <mergeCell ref="C131:D131"/>
    <mergeCell ref="C113:C118"/>
    <mergeCell ref="M51:P51"/>
    <mergeCell ref="M50:P50"/>
    <mergeCell ref="M95:P95"/>
    <mergeCell ref="F48:J48"/>
    <mergeCell ref="A49:P49"/>
    <mergeCell ref="F93:J93"/>
    <mergeCell ref="B68:B89"/>
    <mergeCell ref="B53:D53"/>
    <mergeCell ref="B54:B67"/>
    <mergeCell ref="C68:C73"/>
    <mergeCell ref="C136:D136"/>
    <mergeCell ref="B98:D98"/>
    <mergeCell ref="B99:B112"/>
    <mergeCell ref="C99:C103"/>
    <mergeCell ref="C104:C108"/>
    <mergeCell ref="C109:D109"/>
    <mergeCell ref="C134:D134"/>
    <mergeCell ref="C110:D110"/>
    <mergeCell ref="C135:D135"/>
    <mergeCell ref="C112:D112"/>
    <mergeCell ref="C119:C123"/>
    <mergeCell ref="I96:L96"/>
    <mergeCell ref="B95:D95"/>
    <mergeCell ref="C90:D90"/>
    <mergeCell ref="A92:D92"/>
    <mergeCell ref="A93:D93"/>
    <mergeCell ref="A96:A97"/>
    <mergeCell ref="B96:D97"/>
    <mergeCell ref="M96:P96"/>
    <mergeCell ref="A94:P94"/>
    <mergeCell ref="C79:C83"/>
    <mergeCell ref="C84:D84"/>
    <mergeCell ref="C85:D85"/>
    <mergeCell ref="C86:D86"/>
    <mergeCell ref="C87:D87"/>
    <mergeCell ref="C88:D88"/>
    <mergeCell ref="C89:D89"/>
    <mergeCell ref="E96:H96"/>
    <mergeCell ref="C66:D66"/>
    <mergeCell ref="C67:D67"/>
    <mergeCell ref="A51:A52"/>
    <mergeCell ref="B51:D52"/>
    <mergeCell ref="C54:C58"/>
    <mergeCell ref="C59:C63"/>
    <mergeCell ref="C64:D64"/>
    <mergeCell ref="C65:D65"/>
    <mergeCell ref="E51:H51"/>
    <mergeCell ref="I51:L51"/>
    <mergeCell ref="A47:D47"/>
    <mergeCell ref="A48:D48"/>
    <mergeCell ref="B50:D50"/>
    <mergeCell ref="B22:B44"/>
    <mergeCell ref="C40:D40"/>
    <mergeCell ref="C41:D41"/>
    <mergeCell ref="C42:D42"/>
    <mergeCell ref="C43:D43"/>
    <mergeCell ref="C28:C32"/>
    <mergeCell ref="C33:C37"/>
    <mergeCell ref="C38:D38"/>
    <mergeCell ref="C22:C27"/>
    <mergeCell ref="C45:D45"/>
    <mergeCell ref="C8:C12"/>
    <mergeCell ref="C13:C17"/>
    <mergeCell ref="C18:D18"/>
    <mergeCell ref="C19:D19"/>
    <mergeCell ref="C44:D44"/>
    <mergeCell ref="C39:D39"/>
    <mergeCell ref="A1:D1"/>
    <mergeCell ref="A2:D2"/>
    <mergeCell ref="B4:D4"/>
    <mergeCell ref="I5:L5"/>
    <mergeCell ref="F2:J2"/>
    <mergeCell ref="A3:P3"/>
    <mergeCell ref="M5:P5"/>
    <mergeCell ref="N4:P4"/>
    <mergeCell ref="E5:H5"/>
    <mergeCell ref="B8:B21"/>
    <mergeCell ref="B7:D7"/>
    <mergeCell ref="A5:A6"/>
    <mergeCell ref="B5:D6"/>
    <mergeCell ref="C20:D20"/>
    <mergeCell ref="C21:D21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46">
      <selection activeCell="K17" sqref="K1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5.7109375" style="0" customWidth="1"/>
    <col min="4" max="4" width="17.8515625" style="0" customWidth="1"/>
    <col min="5" max="5" width="9.140625" style="4" customWidth="1"/>
    <col min="6" max="6" width="8.7109375" style="20" customWidth="1"/>
    <col min="7" max="7" width="10.8515625" style="20" customWidth="1"/>
    <col min="8" max="8" width="8.140625" style="37" customWidth="1"/>
    <col min="9" max="9" width="9.140625" style="20" customWidth="1"/>
    <col min="10" max="10" width="8.7109375" style="20" customWidth="1"/>
    <col min="11" max="11" width="10.8515625" style="20" customWidth="1"/>
    <col min="12" max="12" width="8.140625" style="37" customWidth="1"/>
    <col min="13" max="16" width="5.7109375" style="20" customWidth="1"/>
  </cols>
  <sheetData>
    <row r="1" spans="1:4" ht="12.75">
      <c r="A1" s="167" t="s">
        <v>2</v>
      </c>
      <c r="B1" s="167"/>
      <c r="C1" s="167"/>
      <c r="D1" s="167"/>
    </row>
    <row r="2" spans="1:10" ht="12.75">
      <c r="A2" s="167" t="s">
        <v>95</v>
      </c>
      <c r="B2" s="167"/>
      <c r="C2" s="167"/>
      <c r="D2" s="167"/>
      <c r="F2" s="170" t="s">
        <v>38</v>
      </c>
      <c r="G2" s="170"/>
      <c r="H2" s="170"/>
      <c r="I2" s="170"/>
      <c r="J2" s="170"/>
    </row>
    <row r="3" spans="1:16" ht="12.75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2.75">
      <c r="B4" s="168" t="s">
        <v>36</v>
      </c>
      <c r="C4" s="168"/>
      <c r="D4" s="168"/>
      <c r="M4" s="32"/>
      <c r="N4" s="214" t="s">
        <v>56</v>
      </c>
      <c r="O4" s="214"/>
      <c r="P4" s="214"/>
    </row>
    <row r="5" spans="1:16" ht="12.75">
      <c r="A5" s="172" t="s">
        <v>5</v>
      </c>
      <c r="B5" s="174" t="s">
        <v>6</v>
      </c>
      <c r="C5" s="174"/>
      <c r="D5" s="175"/>
      <c r="E5" s="178" t="s">
        <v>97</v>
      </c>
      <c r="F5" s="179"/>
      <c r="G5" s="179"/>
      <c r="H5" s="180"/>
      <c r="I5" s="178" t="s">
        <v>98</v>
      </c>
      <c r="J5" s="179"/>
      <c r="K5" s="179"/>
      <c r="L5" s="180"/>
      <c r="M5" s="211" t="s">
        <v>39</v>
      </c>
      <c r="N5" s="212"/>
      <c r="O5" s="212"/>
      <c r="P5" s="213"/>
    </row>
    <row r="6" spans="1:16" ht="12.75">
      <c r="A6" s="173"/>
      <c r="B6" s="176"/>
      <c r="C6" s="176"/>
      <c r="D6" s="177"/>
      <c r="E6" s="81" t="s">
        <v>7</v>
      </c>
      <c r="F6" s="52" t="s">
        <v>8</v>
      </c>
      <c r="G6" s="52" t="s">
        <v>9</v>
      </c>
      <c r="H6" s="53" t="s">
        <v>33</v>
      </c>
      <c r="I6" s="52" t="s">
        <v>7</v>
      </c>
      <c r="J6" s="52" t="s">
        <v>8</v>
      </c>
      <c r="K6" s="52" t="s">
        <v>9</v>
      </c>
      <c r="L6" s="53" t="s">
        <v>33</v>
      </c>
      <c r="M6" s="79" t="s">
        <v>40</v>
      </c>
      <c r="N6" s="79" t="s">
        <v>42</v>
      </c>
      <c r="O6" s="79" t="s">
        <v>41</v>
      </c>
      <c r="P6" s="80" t="s">
        <v>47</v>
      </c>
    </row>
    <row r="7" spans="1:16" s="8" customFormat="1" ht="9.75" customHeight="1">
      <c r="A7" s="11">
        <v>1</v>
      </c>
      <c r="B7" s="186">
        <v>2</v>
      </c>
      <c r="C7" s="187"/>
      <c r="D7" s="188"/>
      <c r="E7" s="82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33">
        <v>11</v>
      </c>
      <c r="N7" s="33">
        <v>12</v>
      </c>
      <c r="O7" s="21">
        <v>13</v>
      </c>
      <c r="P7" s="34">
        <v>14</v>
      </c>
    </row>
    <row r="8" spans="1:16" ht="12" customHeight="1">
      <c r="A8" s="1">
        <v>1</v>
      </c>
      <c r="B8" s="171" t="s">
        <v>32</v>
      </c>
      <c r="C8" s="171" t="s">
        <v>10</v>
      </c>
      <c r="D8" s="1" t="s">
        <v>12</v>
      </c>
      <c r="E8" s="41">
        <f>E54+E99</f>
        <v>150</v>
      </c>
      <c r="F8" s="41">
        <f>G8/E8</f>
        <v>150</v>
      </c>
      <c r="G8" s="41">
        <f>G54+G99</f>
        <v>22500</v>
      </c>
      <c r="H8" s="50">
        <f>E8/E12*100</f>
        <v>34.883720930232556</v>
      </c>
      <c r="I8" s="41">
        <f>I54+I99</f>
        <v>174</v>
      </c>
      <c r="J8" s="41">
        <f>K8/I8</f>
        <v>151.85632183908046</v>
      </c>
      <c r="K8" s="41">
        <f>K54+K99</f>
        <v>26423</v>
      </c>
      <c r="L8" s="50">
        <f>I8/I12*100</f>
        <v>30.05181347150259</v>
      </c>
      <c r="M8" s="43">
        <f aca="true" t="shared" si="0" ref="M8:O10">I8/E8*100</f>
        <v>115.99999999999999</v>
      </c>
      <c r="N8" s="43">
        <f t="shared" si="0"/>
        <v>101.2375478927203</v>
      </c>
      <c r="O8" s="41">
        <f t="shared" si="0"/>
        <v>117.43555555555557</v>
      </c>
      <c r="P8" s="44">
        <f aca="true" t="shared" si="1" ref="P8:P44">L8/H8*100</f>
        <v>86.14853195164076</v>
      </c>
    </row>
    <row r="9" spans="1:16" ht="12" customHeight="1">
      <c r="A9" s="1">
        <v>2</v>
      </c>
      <c r="B9" s="171"/>
      <c r="C9" s="171"/>
      <c r="D9" s="1" t="s">
        <v>37</v>
      </c>
      <c r="E9" s="41">
        <f>E55+E100</f>
        <v>150</v>
      </c>
      <c r="F9" s="41">
        <f>G9/E9</f>
        <v>122</v>
      </c>
      <c r="G9" s="41">
        <f>G55+G100</f>
        <v>18300</v>
      </c>
      <c r="H9" s="50">
        <f>E9/E12*100</f>
        <v>34.883720930232556</v>
      </c>
      <c r="I9" s="41">
        <f>I55+I100</f>
        <v>236</v>
      </c>
      <c r="J9" s="41">
        <f>K9/I9</f>
        <v>126.61864406779661</v>
      </c>
      <c r="K9" s="41">
        <f>K55+K100</f>
        <v>29882</v>
      </c>
      <c r="L9" s="50">
        <f>I9/I12*100</f>
        <v>40.75993091537133</v>
      </c>
      <c r="M9" s="43">
        <f t="shared" si="0"/>
        <v>157.33333333333331</v>
      </c>
      <c r="N9" s="43">
        <f t="shared" si="0"/>
        <v>103.7857738260628</v>
      </c>
      <c r="O9" s="41">
        <f t="shared" si="0"/>
        <v>163.28961748633878</v>
      </c>
      <c r="P9" s="44">
        <f t="shared" si="1"/>
        <v>116.84513529073115</v>
      </c>
    </row>
    <row r="10" spans="1:16" ht="12" customHeight="1">
      <c r="A10" s="1">
        <v>3</v>
      </c>
      <c r="B10" s="171"/>
      <c r="C10" s="171"/>
      <c r="D10" s="1" t="s">
        <v>13</v>
      </c>
      <c r="E10" s="41">
        <f>E56+E101</f>
        <v>130</v>
      </c>
      <c r="F10" s="41">
        <f>G10/E10</f>
        <v>105</v>
      </c>
      <c r="G10" s="41">
        <f>G56+G101</f>
        <v>13650</v>
      </c>
      <c r="H10" s="50">
        <f>E10/E12*100</f>
        <v>30.23255813953488</v>
      </c>
      <c r="I10" s="41">
        <f>I56+I101</f>
        <v>169</v>
      </c>
      <c r="J10" s="41">
        <f>K10/I10</f>
        <v>108.76331360946746</v>
      </c>
      <c r="K10" s="41">
        <f>K56+K101</f>
        <v>18381</v>
      </c>
      <c r="L10" s="50">
        <f>I10/I12*100</f>
        <v>29.18825561312608</v>
      </c>
      <c r="M10" s="43">
        <f t="shared" si="0"/>
        <v>130</v>
      </c>
      <c r="N10" s="43">
        <f t="shared" si="0"/>
        <v>103.58410819949282</v>
      </c>
      <c r="O10" s="41">
        <f t="shared" si="0"/>
        <v>134.65934065934067</v>
      </c>
      <c r="P10" s="44">
        <f t="shared" si="1"/>
        <v>96.54576856649398</v>
      </c>
    </row>
    <row r="11" spans="1:16" ht="12" customHeight="1">
      <c r="A11" s="1">
        <v>4</v>
      </c>
      <c r="B11" s="171"/>
      <c r="C11" s="171"/>
      <c r="D11" s="1" t="s">
        <v>14</v>
      </c>
      <c r="E11" s="41">
        <f>E57+E102</f>
        <v>0</v>
      </c>
      <c r="F11" s="41">
        <v>0</v>
      </c>
      <c r="G11" s="41">
        <f>G57+G102</f>
        <v>0</v>
      </c>
      <c r="H11" s="50">
        <f>E11/E12*100</f>
        <v>0</v>
      </c>
      <c r="I11" s="41">
        <f>I57+I102</f>
        <v>0</v>
      </c>
      <c r="J11" s="41">
        <v>0</v>
      </c>
      <c r="K11" s="41">
        <f>K57+K102</f>
        <v>0</v>
      </c>
      <c r="L11" s="50">
        <f>I11/I12*100</f>
        <v>0</v>
      </c>
      <c r="M11" s="43">
        <v>0</v>
      </c>
      <c r="N11" s="43">
        <v>0</v>
      </c>
      <c r="O11" s="41">
        <v>0</v>
      </c>
      <c r="P11" s="44">
        <v>0</v>
      </c>
    </row>
    <row r="12" spans="1:16" ht="12" customHeight="1">
      <c r="A12" s="1">
        <v>5</v>
      </c>
      <c r="B12" s="171"/>
      <c r="C12" s="171"/>
      <c r="D12" s="3" t="s">
        <v>0</v>
      </c>
      <c r="E12" s="122">
        <f>SUM(E8:E11)</f>
        <v>430</v>
      </c>
      <c r="F12" s="122">
        <f>G12/E12</f>
        <v>126.62790697674419</v>
      </c>
      <c r="G12" s="122">
        <f>SUM(G8:G11)</f>
        <v>54450</v>
      </c>
      <c r="H12" s="123">
        <v>100</v>
      </c>
      <c r="I12" s="122">
        <f>SUM(I8:I11)</f>
        <v>579</v>
      </c>
      <c r="J12" s="122">
        <f>K12/I12</f>
        <v>128.99136442141622</v>
      </c>
      <c r="K12" s="122">
        <f>SUM(K8:K11)</f>
        <v>74686</v>
      </c>
      <c r="L12" s="123">
        <v>100</v>
      </c>
      <c r="M12" s="122">
        <f>I12/E12*100</f>
        <v>134.65116279069767</v>
      </c>
      <c r="N12" s="136">
        <f>J12/F12*100</f>
        <v>101.86645858807893</v>
      </c>
      <c r="O12" s="122">
        <f>K12/G12*100</f>
        <v>137.1643709825528</v>
      </c>
      <c r="P12" s="137">
        <f t="shared" si="1"/>
        <v>100</v>
      </c>
    </row>
    <row r="13" spans="1:16" ht="12" customHeight="1">
      <c r="A13" s="1">
        <v>6</v>
      </c>
      <c r="B13" s="171"/>
      <c r="C13" s="171" t="s">
        <v>11</v>
      </c>
      <c r="D13" s="1" t="s">
        <v>12</v>
      </c>
      <c r="E13" s="41">
        <f>E59+E104</f>
        <v>0</v>
      </c>
      <c r="F13" s="41">
        <v>0</v>
      </c>
      <c r="G13" s="41">
        <f>G59+G104</f>
        <v>0</v>
      </c>
      <c r="H13" s="50">
        <v>0</v>
      </c>
      <c r="I13" s="41">
        <f>I59+I104</f>
        <v>0</v>
      </c>
      <c r="J13" s="41">
        <v>0</v>
      </c>
      <c r="K13" s="41">
        <f>K59+K104</f>
        <v>0</v>
      </c>
      <c r="L13" s="50">
        <v>0</v>
      </c>
      <c r="M13" s="41">
        <v>0</v>
      </c>
      <c r="N13" s="43">
        <v>0</v>
      </c>
      <c r="O13" s="41">
        <v>0</v>
      </c>
      <c r="P13" s="44">
        <v>0</v>
      </c>
    </row>
    <row r="14" spans="1:16" ht="12" customHeight="1">
      <c r="A14" s="1">
        <v>7</v>
      </c>
      <c r="B14" s="171"/>
      <c r="C14" s="171"/>
      <c r="D14" s="1" t="s">
        <v>37</v>
      </c>
      <c r="E14" s="41">
        <f>E60+E105</f>
        <v>0</v>
      </c>
      <c r="F14" s="41">
        <v>0</v>
      </c>
      <c r="G14" s="41">
        <f>G60+G105</f>
        <v>0</v>
      </c>
      <c r="H14" s="50">
        <v>0</v>
      </c>
      <c r="I14" s="41">
        <f>I60+I105</f>
        <v>0</v>
      </c>
      <c r="J14" s="41">
        <v>0</v>
      </c>
      <c r="K14" s="41">
        <f>K60+K105</f>
        <v>0</v>
      </c>
      <c r="L14" s="50">
        <v>0</v>
      </c>
      <c r="M14" s="41">
        <v>0</v>
      </c>
      <c r="N14" s="43">
        <v>0</v>
      </c>
      <c r="O14" s="41">
        <v>0</v>
      </c>
      <c r="P14" s="44">
        <v>0</v>
      </c>
    </row>
    <row r="15" spans="1:16" ht="12" customHeight="1">
      <c r="A15" s="1">
        <v>8</v>
      </c>
      <c r="B15" s="171"/>
      <c r="C15" s="171"/>
      <c r="D15" s="1" t="s">
        <v>13</v>
      </c>
      <c r="E15" s="41">
        <f>E61+E106</f>
        <v>0</v>
      </c>
      <c r="F15" s="41">
        <v>0</v>
      </c>
      <c r="G15" s="41">
        <f>G61+G106</f>
        <v>0</v>
      </c>
      <c r="H15" s="50">
        <v>0</v>
      </c>
      <c r="I15" s="41">
        <f>I61+I106</f>
        <v>0</v>
      </c>
      <c r="J15" s="41">
        <v>0</v>
      </c>
      <c r="K15" s="41">
        <f>K61+K106</f>
        <v>0</v>
      </c>
      <c r="L15" s="50">
        <v>0</v>
      </c>
      <c r="M15" s="41">
        <v>0</v>
      </c>
      <c r="N15" s="43">
        <v>0</v>
      </c>
      <c r="O15" s="41">
        <v>0</v>
      </c>
      <c r="P15" s="44">
        <v>0</v>
      </c>
    </row>
    <row r="16" spans="1:16" ht="12" customHeight="1">
      <c r="A16" s="1">
        <v>9</v>
      </c>
      <c r="B16" s="171"/>
      <c r="C16" s="171"/>
      <c r="D16" s="1" t="s">
        <v>14</v>
      </c>
      <c r="E16" s="41">
        <f>E62+E107</f>
        <v>0</v>
      </c>
      <c r="F16" s="41">
        <v>0</v>
      </c>
      <c r="G16" s="41">
        <f>G62+G107</f>
        <v>0</v>
      </c>
      <c r="H16" s="50">
        <v>0</v>
      </c>
      <c r="I16" s="41">
        <f>I62+I107</f>
        <v>0</v>
      </c>
      <c r="J16" s="41">
        <v>0</v>
      </c>
      <c r="K16" s="41">
        <f>K62+K107</f>
        <v>0</v>
      </c>
      <c r="L16" s="50">
        <v>0</v>
      </c>
      <c r="M16" s="41">
        <v>0</v>
      </c>
      <c r="N16" s="43">
        <v>0</v>
      </c>
      <c r="O16" s="41">
        <v>0</v>
      </c>
      <c r="P16" s="44">
        <v>0</v>
      </c>
    </row>
    <row r="17" spans="1:16" ht="12" customHeight="1">
      <c r="A17" s="1">
        <v>10</v>
      </c>
      <c r="B17" s="171"/>
      <c r="C17" s="171"/>
      <c r="D17" s="3" t="s">
        <v>0</v>
      </c>
      <c r="E17" s="122">
        <f>SUM(E13:E16)</f>
        <v>0</v>
      </c>
      <c r="F17" s="122">
        <v>0</v>
      </c>
      <c r="G17" s="122">
        <f>SUM(G13:G16)</f>
        <v>0</v>
      </c>
      <c r="H17" s="123">
        <v>0</v>
      </c>
      <c r="I17" s="122">
        <f>SUM(I13:I16)</f>
        <v>0</v>
      </c>
      <c r="J17" s="122">
        <v>0</v>
      </c>
      <c r="K17" s="122">
        <f>SUM(K13:K16)</f>
        <v>0</v>
      </c>
      <c r="L17" s="123">
        <v>100</v>
      </c>
      <c r="M17" s="122">
        <v>0</v>
      </c>
      <c r="N17" s="136">
        <v>0</v>
      </c>
      <c r="O17" s="122">
        <v>0</v>
      </c>
      <c r="P17" s="137">
        <v>0</v>
      </c>
    </row>
    <row r="18" spans="1:16" ht="12" customHeight="1">
      <c r="A18" s="1">
        <v>11</v>
      </c>
      <c r="B18" s="171"/>
      <c r="C18" s="185" t="s">
        <v>15</v>
      </c>
      <c r="D18" s="185"/>
      <c r="E18" s="122">
        <f>E12+E17</f>
        <v>430</v>
      </c>
      <c r="F18" s="122">
        <f>G18/E18</f>
        <v>126.62790697674419</v>
      </c>
      <c r="G18" s="122">
        <f>G12+G17</f>
        <v>54450</v>
      </c>
      <c r="H18" s="123">
        <f>E18/E21*100</f>
        <v>86</v>
      </c>
      <c r="I18" s="122">
        <f>I12+I17</f>
        <v>579</v>
      </c>
      <c r="J18" s="122">
        <f>K18/I18</f>
        <v>128.99136442141622</v>
      </c>
      <c r="K18" s="122">
        <f>K12+K17</f>
        <v>74686</v>
      </c>
      <c r="L18" s="123">
        <f>I18/I21*100</f>
        <v>56.54296875</v>
      </c>
      <c r="M18" s="122">
        <f aca="true" t="shared" si="2" ref="M18:O21">I18/E18*100</f>
        <v>134.65116279069767</v>
      </c>
      <c r="N18" s="136">
        <f t="shared" si="2"/>
        <v>101.86645858807893</v>
      </c>
      <c r="O18" s="122">
        <f t="shared" si="2"/>
        <v>137.1643709825528</v>
      </c>
      <c r="P18" s="137">
        <f t="shared" si="1"/>
        <v>65.74763808139535</v>
      </c>
    </row>
    <row r="19" spans="1:16" ht="12" customHeight="1">
      <c r="A19" s="1">
        <v>12</v>
      </c>
      <c r="B19" s="171"/>
      <c r="C19" s="182" t="s">
        <v>16</v>
      </c>
      <c r="D19" s="182"/>
      <c r="E19" s="41">
        <f>E65+E110</f>
        <v>30</v>
      </c>
      <c r="F19" s="41">
        <f>G19/E19</f>
        <v>67</v>
      </c>
      <c r="G19" s="41">
        <f>G65+G110</f>
        <v>2010</v>
      </c>
      <c r="H19" s="50">
        <f>E19/E21*100</f>
        <v>6</v>
      </c>
      <c r="I19" s="41">
        <f>I65+I110</f>
        <v>66</v>
      </c>
      <c r="J19" s="41">
        <f>K19/I19</f>
        <v>69.37878787878788</v>
      </c>
      <c r="K19" s="41">
        <f>K65+K110</f>
        <v>4579</v>
      </c>
      <c r="L19" s="50">
        <f>I19/I21*100</f>
        <v>6.4453125</v>
      </c>
      <c r="M19" s="41">
        <f t="shared" si="2"/>
        <v>220.00000000000003</v>
      </c>
      <c r="N19" s="43">
        <f t="shared" si="2"/>
        <v>103.55042966983265</v>
      </c>
      <c r="O19" s="41">
        <f t="shared" si="2"/>
        <v>227.81094527363183</v>
      </c>
      <c r="P19" s="44">
        <f t="shared" si="1"/>
        <v>107.421875</v>
      </c>
    </row>
    <row r="20" spans="1:16" ht="12" customHeight="1">
      <c r="A20" s="1">
        <v>13</v>
      </c>
      <c r="B20" s="171"/>
      <c r="C20" s="182" t="s">
        <v>17</v>
      </c>
      <c r="D20" s="182"/>
      <c r="E20" s="41">
        <f>E66+E111</f>
        <v>40</v>
      </c>
      <c r="F20" s="41">
        <f>G20/E20</f>
        <v>49</v>
      </c>
      <c r="G20" s="41">
        <f>G66+G111</f>
        <v>1960</v>
      </c>
      <c r="H20" s="50">
        <f>E20/E21*100</f>
        <v>8</v>
      </c>
      <c r="I20" s="41">
        <f>I66+I111</f>
        <v>379</v>
      </c>
      <c r="J20" s="41">
        <f>K20/I20</f>
        <v>41.25857519788918</v>
      </c>
      <c r="K20" s="41">
        <f>K66+K111</f>
        <v>15637</v>
      </c>
      <c r="L20" s="50">
        <f>I20/I21*100</f>
        <v>37.01171875</v>
      </c>
      <c r="M20" s="41">
        <f t="shared" si="2"/>
        <v>947.5</v>
      </c>
      <c r="N20" s="43">
        <f t="shared" si="2"/>
        <v>84.20117387324322</v>
      </c>
      <c r="O20" s="41">
        <f t="shared" si="2"/>
        <v>797.8061224489796</v>
      </c>
      <c r="P20" s="44">
        <f t="shared" si="1"/>
        <v>462.646484375</v>
      </c>
    </row>
    <row r="21" spans="1:16" ht="12" customHeight="1">
      <c r="A21" s="1">
        <v>14</v>
      </c>
      <c r="B21" s="171"/>
      <c r="C21" s="169" t="s">
        <v>18</v>
      </c>
      <c r="D21" s="169"/>
      <c r="E21" s="64">
        <f>SUM(E18:E20)</f>
        <v>500</v>
      </c>
      <c r="F21" s="64">
        <f>G21/E21</f>
        <v>116.84</v>
      </c>
      <c r="G21" s="64">
        <f>SUM(G18:G20)</f>
        <v>58420</v>
      </c>
      <c r="H21" s="65">
        <v>100</v>
      </c>
      <c r="I21" s="64">
        <f>SUM(I18:I20)</f>
        <v>1024</v>
      </c>
      <c r="J21" s="64">
        <f aca="true" t="shared" si="3" ref="J21:J27">K21/I21</f>
        <v>92.677734375</v>
      </c>
      <c r="K21" s="64">
        <f>SUM(K18:K20)</f>
        <v>94902</v>
      </c>
      <c r="L21" s="65">
        <v>100</v>
      </c>
      <c r="M21" s="64">
        <f t="shared" si="2"/>
        <v>204.8</v>
      </c>
      <c r="N21" s="74">
        <f t="shared" si="2"/>
        <v>79.32021086528586</v>
      </c>
      <c r="O21" s="64">
        <f t="shared" si="2"/>
        <v>162.44779185210544</v>
      </c>
      <c r="P21" s="75">
        <f t="shared" si="1"/>
        <v>100</v>
      </c>
    </row>
    <row r="22" spans="1:16" ht="12" customHeight="1">
      <c r="A22" s="1">
        <v>15</v>
      </c>
      <c r="B22" s="189" t="s">
        <v>31</v>
      </c>
      <c r="C22" s="189" t="s">
        <v>3</v>
      </c>
      <c r="D22" s="1" t="s">
        <v>19</v>
      </c>
      <c r="E22" s="41">
        <f>E68+E113</f>
        <v>60</v>
      </c>
      <c r="F22" s="41">
        <v>0</v>
      </c>
      <c r="G22" s="41">
        <f>G68+G113</f>
        <v>15600</v>
      </c>
      <c r="H22" s="50">
        <f>E22/E27*100</f>
        <v>1.3574660633484164</v>
      </c>
      <c r="I22" s="41">
        <f>I68+I113</f>
        <v>5</v>
      </c>
      <c r="J22" s="41">
        <f t="shared" si="3"/>
        <v>315</v>
      </c>
      <c r="K22" s="41">
        <f>K68+K113</f>
        <v>1575</v>
      </c>
      <c r="L22" s="50">
        <f>I22/I27*100</f>
        <v>0.10377750103777503</v>
      </c>
      <c r="M22" s="41">
        <v>0</v>
      </c>
      <c r="N22" s="43">
        <v>0</v>
      </c>
      <c r="O22" s="41">
        <v>0</v>
      </c>
      <c r="P22" s="44">
        <v>0</v>
      </c>
    </row>
    <row r="23" spans="1:16" ht="12" customHeight="1">
      <c r="A23" s="1">
        <v>16</v>
      </c>
      <c r="B23" s="190"/>
      <c r="C23" s="190"/>
      <c r="D23" s="1" t="s">
        <v>20</v>
      </c>
      <c r="E23" s="41">
        <f>E69+E114</f>
        <v>270</v>
      </c>
      <c r="F23" s="41">
        <f>G23/E23</f>
        <v>230</v>
      </c>
      <c r="G23" s="41">
        <f>G69+G114</f>
        <v>62100</v>
      </c>
      <c r="H23" s="50">
        <f>E23/E27*100</f>
        <v>6.108597285067873</v>
      </c>
      <c r="I23" s="41">
        <f>I69+I114</f>
        <v>227</v>
      </c>
      <c r="J23" s="41">
        <f t="shared" si="3"/>
        <v>231.3876651982379</v>
      </c>
      <c r="K23" s="41">
        <f>K69+K114</f>
        <v>52525</v>
      </c>
      <c r="L23" s="50">
        <f>I23/I27*100</f>
        <v>4.711498547114985</v>
      </c>
      <c r="M23" s="41">
        <f aca="true" t="shared" si="4" ref="M23:O27">I23/E23*100</f>
        <v>84.07407407407408</v>
      </c>
      <c r="N23" s="43">
        <f t="shared" si="4"/>
        <v>100.60333269488603</v>
      </c>
      <c r="O23" s="41">
        <f t="shared" si="4"/>
        <v>84.58132045088567</v>
      </c>
      <c r="P23" s="44">
        <f t="shared" si="1"/>
        <v>77.1289762157342</v>
      </c>
    </row>
    <row r="24" spans="1:16" ht="12" customHeight="1">
      <c r="A24" s="1">
        <v>17</v>
      </c>
      <c r="B24" s="190"/>
      <c r="C24" s="190"/>
      <c r="D24" s="1" t="s">
        <v>21</v>
      </c>
      <c r="E24" s="41">
        <f>E70+E115</f>
        <v>1490</v>
      </c>
      <c r="F24" s="41">
        <f>G24/E24</f>
        <v>125</v>
      </c>
      <c r="G24" s="41">
        <f>G70+G115</f>
        <v>186250</v>
      </c>
      <c r="H24" s="50">
        <f>E24/E27*100</f>
        <v>33.710407239819006</v>
      </c>
      <c r="I24" s="41">
        <f>I70+I115</f>
        <v>1510</v>
      </c>
      <c r="J24" s="41">
        <f t="shared" si="3"/>
        <v>127.29735099337748</v>
      </c>
      <c r="K24" s="41">
        <f>K70+K115</f>
        <v>192219</v>
      </c>
      <c r="L24" s="50">
        <f>I24/I27*100</f>
        <v>31.340805313408055</v>
      </c>
      <c r="M24" s="41">
        <f t="shared" si="4"/>
        <v>101.34228187919463</v>
      </c>
      <c r="N24" s="43">
        <f t="shared" si="4"/>
        <v>101.83788079470197</v>
      </c>
      <c r="O24" s="41">
        <f t="shared" si="4"/>
        <v>103.2048322147651</v>
      </c>
      <c r="P24" s="44">
        <f t="shared" si="1"/>
        <v>92.9707110639353</v>
      </c>
    </row>
    <row r="25" spans="1:16" ht="12" customHeight="1">
      <c r="A25" s="1">
        <v>18</v>
      </c>
      <c r="B25" s="190"/>
      <c r="C25" s="190"/>
      <c r="D25" s="1" t="s">
        <v>22</v>
      </c>
      <c r="E25" s="41">
        <f>E71+E116</f>
        <v>1370</v>
      </c>
      <c r="F25" s="41">
        <f>G25/E25</f>
        <v>105</v>
      </c>
      <c r="G25" s="41">
        <f>G71+G116</f>
        <v>143850</v>
      </c>
      <c r="H25" s="50">
        <f>E25/E27*100</f>
        <v>30.995475113122172</v>
      </c>
      <c r="I25" s="41">
        <f>I71+I116</f>
        <v>1918</v>
      </c>
      <c r="J25" s="41">
        <f t="shared" si="3"/>
        <v>107.54848800834202</v>
      </c>
      <c r="K25" s="41">
        <f>K71+K116</f>
        <v>206278</v>
      </c>
      <c r="L25" s="50">
        <f>I25/I27*100</f>
        <v>39.809049398090494</v>
      </c>
      <c r="M25" s="41">
        <f t="shared" si="4"/>
        <v>140</v>
      </c>
      <c r="N25" s="43">
        <f t="shared" si="4"/>
        <v>102.4271314365162</v>
      </c>
      <c r="O25" s="41">
        <f t="shared" si="4"/>
        <v>143.3979840111227</v>
      </c>
      <c r="P25" s="44">
        <f t="shared" si="1"/>
        <v>128.43503528435036</v>
      </c>
    </row>
    <row r="26" spans="1:16" ht="12" customHeight="1">
      <c r="A26" s="1">
        <v>19</v>
      </c>
      <c r="B26" s="190"/>
      <c r="C26" s="190"/>
      <c r="D26" s="1" t="s">
        <v>23</v>
      </c>
      <c r="E26" s="41">
        <f>E72+E117</f>
        <v>1230</v>
      </c>
      <c r="F26" s="41">
        <f>G26/E26</f>
        <v>80</v>
      </c>
      <c r="G26" s="41">
        <f>G72+G117</f>
        <v>98400</v>
      </c>
      <c r="H26" s="50">
        <f>E26/E27*100</f>
        <v>27.828054298642535</v>
      </c>
      <c r="I26" s="41">
        <f>I72+I117</f>
        <v>1158</v>
      </c>
      <c r="J26" s="41">
        <f t="shared" si="3"/>
        <v>82.41450777202073</v>
      </c>
      <c r="K26" s="41">
        <f>K72+K117</f>
        <v>95436</v>
      </c>
      <c r="L26" s="50">
        <f>I26/I27*100</f>
        <v>24.03486924034869</v>
      </c>
      <c r="M26" s="41">
        <f t="shared" si="4"/>
        <v>94.14634146341463</v>
      </c>
      <c r="N26" s="43">
        <f t="shared" si="4"/>
        <v>103.0181347150259</v>
      </c>
      <c r="O26" s="41">
        <f t="shared" si="4"/>
        <v>96.98780487804878</v>
      </c>
      <c r="P26" s="44">
        <f t="shared" si="1"/>
        <v>86.36920491247253</v>
      </c>
    </row>
    <row r="27" spans="1:16" ht="12" customHeight="1">
      <c r="A27" s="1">
        <v>20</v>
      </c>
      <c r="B27" s="190"/>
      <c r="C27" s="191"/>
      <c r="D27" s="3" t="s">
        <v>0</v>
      </c>
      <c r="E27" s="122">
        <f>SUM(E22:E26)</f>
        <v>4420</v>
      </c>
      <c r="F27" s="122">
        <f>G27/E27</f>
        <v>114.52488687782805</v>
      </c>
      <c r="G27" s="122">
        <f>SUM(G22:G26)</f>
        <v>506200</v>
      </c>
      <c r="H27" s="123">
        <v>100</v>
      </c>
      <c r="I27" s="122">
        <f>SUM(I22:I26)</f>
        <v>4818</v>
      </c>
      <c r="J27" s="122">
        <f t="shared" si="3"/>
        <v>113.7469904524699</v>
      </c>
      <c r="K27" s="122">
        <f>SUM(K22:K26)</f>
        <v>548033</v>
      </c>
      <c r="L27" s="123">
        <v>100</v>
      </c>
      <c r="M27" s="122">
        <f t="shared" si="4"/>
        <v>109.00452488687782</v>
      </c>
      <c r="N27" s="136">
        <f t="shared" si="4"/>
        <v>99.3207621098216</v>
      </c>
      <c r="O27" s="122">
        <f t="shared" si="4"/>
        <v>108.26412485183722</v>
      </c>
      <c r="P27" s="137">
        <f t="shared" si="1"/>
        <v>100</v>
      </c>
    </row>
    <row r="28" spans="1:16" ht="12" customHeight="1">
      <c r="A28" s="1">
        <v>21</v>
      </c>
      <c r="B28" s="190"/>
      <c r="C28" s="189" t="s">
        <v>4</v>
      </c>
      <c r="D28" s="1" t="s">
        <v>19</v>
      </c>
      <c r="E28" s="41">
        <f>E74+E119</f>
        <v>0</v>
      </c>
      <c r="F28" s="41">
        <v>0</v>
      </c>
      <c r="G28" s="41">
        <f>G74+G119</f>
        <v>0</v>
      </c>
      <c r="H28" s="50">
        <v>0</v>
      </c>
      <c r="I28" s="41">
        <f>I74+I119</f>
        <v>0</v>
      </c>
      <c r="J28" s="41">
        <v>0</v>
      </c>
      <c r="K28" s="41">
        <f>K74+K119</f>
        <v>0</v>
      </c>
      <c r="L28" s="50">
        <v>0</v>
      </c>
      <c r="M28" s="41">
        <v>0</v>
      </c>
      <c r="N28" s="43">
        <v>0</v>
      </c>
      <c r="O28" s="41">
        <v>0</v>
      </c>
      <c r="P28" s="44">
        <v>0</v>
      </c>
    </row>
    <row r="29" spans="1:16" ht="12" customHeight="1">
      <c r="A29" s="1">
        <v>22</v>
      </c>
      <c r="B29" s="190"/>
      <c r="C29" s="190"/>
      <c r="D29" s="1" t="s">
        <v>21</v>
      </c>
      <c r="E29" s="41">
        <f>E75+E120</f>
        <v>0</v>
      </c>
      <c r="F29" s="41">
        <v>0</v>
      </c>
      <c r="G29" s="41">
        <f>G75+G120</f>
        <v>0</v>
      </c>
      <c r="H29" s="50">
        <v>0</v>
      </c>
      <c r="I29" s="41">
        <f>I75+I120</f>
        <v>12</v>
      </c>
      <c r="J29" s="41">
        <f>K29/I29</f>
        <v>508.4166666666667</v>
      </c>
      <c r="K29" s="41">
        <f>K75+K120</f>
        <v>6101</v>
      </c>
      <c r="L29" s="50">
        <f>I29/I32*100</f>
        <v>42.857142857142854</v>
      </c>
      <c r="M29" s="41">
        <v>0</v>
      </c>
      <c r="N29" s="43">
        <v>0</v>
      </c>
      <c r="O29" s="41">
        <v>0</v>
      </c>
      <c r="P29" s="44">
        <v>0</v>
      </c>
    </row>
    <row r="30" spans="1:16" ht="12" customHeight="1">
      <c r="A30" s="1">
        <v>23</v>
      </c>
      <c r="B30" s="190"/>
      <c r="C30" s="190"/>
      <c r="D30" s="1" t="s">
        <v>22</v>
      </c>
      <c r="E30" s="41">
        <f>E76+E121</f>
        <v>0</v>
      </c>
      <c r="F30" s="41">
        <v>0</v>
      </c>
      <c r="G30" s="41">
        <f>G76+G121</f>
        <v>0</v>
      </c>
      <c r="H30" s="50">
        <v>0</v>
      </c>
      <c r="I30" s="41">
        <f>I76+I121</f>
        <v>10</v>
      </c>
      <c r="J30" s="41">
        <f>K30/I30</f>
        <v>369.3</v>
      </c>
      <c r="K30" s="41">
        <f>K76+K121</f>
        <v>3693</v>
      </c>
      <c r="L30" s="50">
        <f>I30/I32*100</f>
        <v>35.714285714285715</v>
      </c>
      <c r="M30" s="41">
        <v>0</v>
      </c>
      <c r="N30" s="43">
        <v>0</v>
      </c>
      <c r="O30" s="41">
        <v>0</v>
      </c>
      <c r="P30" s="44">
        <v>0</v>
      </c>
    </row>
    <row r="31" spans="1:16" ht="12" customHeight="1">
      <c r="A31" s="1">
        <v>24</v>
      </c>
      <c r="B31" s="190"/>
      <c r="C31" s="190"/>
      <c r="D31" s="1" t="s">
        <v>23</v>
      </c>
      <c r="E31" s="41">
        <f>E77+E122</f>
        <v>0</v>
      </c>
      <c r="F31" s="41">
        <v>0</v>
      </c>
      <c r="G31" s="41">
        <f>G77+G122</f>
        <v>0</v>
      </c>
      <c r="H31" s="50">
        <v>0</v>
      </c>
      <c r="I31" s="41">
        <f>I77+I122</f>
        <v>6</v>
      </c>
      <c r="J31" s="41">
        <f>K31/I31</f>
        <v>308.5</v>
      </c>
      <c r="K31" s="41">
        <f>K77+K122</f>
        <v>1851</v>
      </c>
      <c r="L31" s="50">
        <f>I31/I32*100</f>
        <v>21.428571428571427</v>
      </c>
      <c r="M31" s="41">
        <v>0</v>
      </c>
      <c r="N31" s="43">
        <v>0</v>
      </c>
      <c r="O31" s="41">
        <v>0</v>
      </c>
      <c r="P31" s="44">
        <v>0</v>
      </c>
    </row>
    <row r="32" spans="1:16" ht="12" customHeight="1">
      <c r="A32" s="1">
        <v>25</v>
      </c>
      <c r="B32" s="190"/>
      <c r="C32" s="191"/>
      <c r="D32" s="3" t="s">
        <v>0</v>
      </c>
      <c r="E32" s="122">
        <f>SUM(E28:E31)</f>
        <v>0</v>
      </c>
      <c r="F32" s="122">
        <v>0</v>
      </c>
      <c r="G32" s="122">
        <f>SUM(G28:G31)</f>
        <v>0</v>
      </c>
      <c r="H32" s="123">
        <v>100</v>
      </c>
      <c r="I32" s="122">
        <f>SUM(I28:I31)</f>
        <v>28</v>
      </c>
      <c r="J32" s="122">
        <f>K32/I32</f>
        <v>415.89285714285717</v>
      </c>
      <c r="K32" s="122">
        <f>SUM(K28:K31)</f>
        <v>11645</v>
      </c>
      <c r="L32" s="123">
        <v>100</v>
      </c>
      <c r="M32" s="122">
        <v>0</v>
      </c>
      <c r="N32" s="136">
        <v>0</v>
      </c>
      <c r="O32" s="122">
        <v>0</v>
      </c>
      <c r="P32" s="137">
        <v>0</v>
      </c>
    </row>
    <row r="33" spans="1:16" ht="12" customHeight="1">
      <c r="A33" s="1">
        <v>26</v>
      </c>
      <c r="B33" s="190"/>
      <c r="C33" s="189" t="s">
        <v>24</v>
      </c>
      <c r="D33" s="1" t="s">
        <v>19</v>
      </c>
      <c r="E33" s="41">
        <f>E79+E124</f>
        <v>0</v>
      </c>
      <c r="F33" s="41">
        <v>0</v>
      </c>
      <c r="G33" s="41">
        <f>G79+G124</f>
        <v>0</v>
      </c>
      <c r="H33" s="50">
        <v>0</v>
      </c>
      <c r="I33" s="41">
        <f>I79+I124</f>
        <v>0</v>
      </c>
      <c r="J33" s="41">
        <v>0</v>
      </c>
      <c r="K33" s="41">
        <f>K79+K124</f>
        <v>0</v>
      </c>
      <c r="L33" s="148">
        <v>0</v>
      </c>
      <c r="M33" s="41">
        <v>0</v>
      </c>
      <c r="N33" s="43">
        <v>0</v>
      </c>
      <c r="O33" s="41">
        <v>0</v>
      </c>
      <c r="P33" s="44">
        <v>0</v>
      </c>
    </row>
    <row r="34" spans="1:16" ht="12" customHeight="1">
      <c r="A34" s="1">
        <v>27</v>
      </c>
      <c r="B34" s="190"/>
      <c r="C34" s="190"/>
      <c r="D34" s="1" t="s">
        <v>20</v>
      </c>
      <c r="E34" s="41">
        <f>E80+E125</f>
        <v>0</v>
      </c>
      <c r="F34" s="41">
        <v>0</v>
      </c>
      <c r="G34" s="41">
        <f>G80+G125</f>
        <v>0</v>
      </c>
      <c r="H34" s="50">
        <v>0</v>
      </c>
      <c r="I34" s="41">
        <f>I80+I125</f>
        <v>0</v>
      </c>
      <c r="J34" s="41">
        <v>0</v>
      </c>
      <c r="K34" s="41">
        <f>K80+K125</f>
        <v>0</v>
      </c>
      <c r="L34" s="148">
        <v>0</v>
      </c>
      <c r="M34" s="41">
        <v>0</v>
      </c>
      <c r="N34" s="43">
        <v>0</v>
      </c>
      <c r="O34" s="41">
        <v>0</v>
      </c>
      <c r="P34" s="44">
        <v>0</v>
      </c>
    </row>
    <row r="35" spans="1:16" ht="12" customHeight="1">
      <c r="A35" s="1">
        <v>28</v>
      </c>
      <c r="B35" s="190"/>
      <c r="C35" s="190"/>
      <c r="D35" s="1" t="s">
        <v>21</v>
      </c>
      <c r="E35" s="41">
        <f>E81+E126</f>
        <v>38</v>
      </c>
      <c r="F35" s="41">
        <v>0</v>
      </c>
      <c r="G35" s="41">
        <f>G81+G126</f>
        <v>7334</v>
      </c>
      <c r="H35" s="50">
        <v>0</v>
      </c>
      <c r="I35" s="41">
        <f>I81+I126</f>
        <v>55</v>
      </c>
      <c r="J35" s="41">
        <f>K35/I35</f>
        <v>210.36363636363637</v>
      </c>
      <c r="K35" s="41">
        <f>K81+K126</f>
        <v>11570</v>
      </c>
      <c r="L35" s="148">
        <f>I35/I37*100</f>
        <v>36.18421052631579</v>
      </c>
      <c r="M35" s="49">
        <v>0</v>
      </c>
      <c r="N35" s="49">
        <v>0</v>
      </c>
      <c r="O35" s="49">
        <v>0</v>
      </c>
      <c r="P35" s="49">
        <v>0</v>
      </c>
    </row>
    <row r="36" spans="1:16" ht="12" customHeight="1">
      <c r="A36" s="1">
        <v>29</v>
      </c>
      <c r="B36" s="190"/>
      <c r="C36" s="190"/>
      <c r="D36" s="1" t="s">
        <v>22</v>
      </c>
      <c r="E36" s="41">
        <f>E82+E127</f>
        <v>37</v>
      </c>
      <c r="F36" s="41">
        <v>0</v>
      </c>
      <c r="G36" s="41">
        <f>G82+G127</f>
        <v>5957</v>
      </c>
      <c r="H36" s="50">
        <v>0</v>
      </c>
      <c r="I36" s="41">
        <f>I82+I127</f>
        <v>97</v>
      </c>
      <c r="J36" s="41">
        <f>K36/I36</f>
        <v>176.42268041237114</v>
      </c>
      <c r="K36" s="41">
        <f>K82+K127</f>
        <v>17113</v>
      </c>
      <c r="L36" s="148">
        <f>I36/I37*100</f>
        <v>63.81578947368421</v>
      </c>
      <c r="M36" s="49">
        <v>0</v>
      </c>
      <c r="N36" s="49">
        <v>0</v>
      </c>
      <c r="O36" s="49">
        <v>0</v>
      </c>
      <c r="P36" s="49">
        <v>0</v>
      </c>
    </row>
    <row r="37" spans="1:16" ht="12" customHeight="1">
      <c r="A37" s="1">
        <v>30</v>
      </c>
      <c r="B37" s="190"/>
      <c r="C37" s="191"/>
      <c r="D37" s="3" t="s">
        <v>0</v>
      </c>
      <c r="E37" s="122">
        <f>SUM(E33:E36)</f>
        <v>75</v>
      </c>
      <c r="F37" s="122">
        <v>0</v>
      </c>
      <c r="G37" s="122">
        <f>SUM(G33:G36)</f>
        <v>13291</v>
      </c>
      <c r="H37" s="123">
        <v>0</v>
      </c>
      <c r="I37" s="122">
        <f>SUM(I33:I36)</f>
        <v>152</v>
      </c>
      <c r="J37" s="122">
        <f>K37/I37</f>
        <v>188.70394736842104</v>
      </c>
      <c r="K37" s="122">
        <f>SUM(K33:K36)</f>
        <v>28683</v>
      </c>
      <c r="L37" s="123">
        <v>100</v>
      </c>
      <c r="M37" s="122">
        <v>0</v>
      </c>
      <c r="N37" s="122">
        <v>0</v>
      </c>
      <c r="O37" s="122">
        <v>0</v>
      </c>
      <c r="P37" s="137">
        <v>0</v>
      </c>
    </row>
    <row r="38" spans="1:16" ht="12" customHeight="1">
      <c r="A38" s="1">
        <v>31</v>
      </c>
      <c r="B38" s="190"/>
      <c r="C38" s="182" t="s">
        <v>25</v>
      </c>
      <c r="D38" s="182"/>
      <c r="E38" s="41">
        <f>E84+E129</f>
        <v>0</v>
      </c>
      <c r="F38" s="41">
        <v>0</v>
      </c>
      <c r="G38" s="41">
        <f>G84+G129</f>
        <v>0</v>
      </c>
      <c r="H38" s="50">
        <v>100</v>
      </c>
      <c r="I38" s="41">
        <f>I84+I129</f>
        <v>0</v>
      </c>
      <c r="J38" s="41">
        <v>0</v>
      </c>
      <c r="K38" s="41">
        <f>K84+K129</f>
        <v>0</v>
      </c>
      <c r="L38" s="50">
        <v>100</v>
      </c>
      <c r="M38" s="122">
        <v>0</v>
      </c>
      <c r="N38" s="122">
        <v>0</v>
      </c>
      <c r="O38" s="122">
        <v>0</v>
      </c>
      <c r="P38" s="137">
        <f t="shared" si="1"/>
        <v>100</v>
      </c>
    </row>
    <row r="39" spans="1:16" ht="12" customHeight="1">
      <c r="A39" s="1">
        <v>32</v>
      </c>
      <c r="B39" s="190"/>
      <c r="C39" s="185" t="s">
        <v>26</v>
      </c>
      <c r="D39" s="185"/>
      <c r="E39" s="122">
        <f>E27+E32+E37+E38</f>
        <v>4495</v>
      </c>
      <c r="F39" s="122">
        <f>G39/E39</f>
        <v>115.57085650723026</v>
      </c>
      <c r="G39" s="122">
        <f>G27+G32+G37+G38</f>
        <v>519491</v>
      </c>
      <c r="H39" s="123">
        <f>E39/E43*100</f>
        <v>49.94444444444445</v>
      </c>
      <c r="I39" s="122">
        <f>I27+I32+I37+I38</f>
        <v>4998</v>
      </c>
      <c r="J39" s="122">
        <f>K39/I39</f>
        <v>117.71928771508604</v>
      </c>
      <c r="K39" s="122">
        <f>K27+K32+K37+K38</f>
        <v>588361</v>
      </c>
      <c r="L39" s="123">
        <f>I39/I43*100</f>
        <v>54.32018258884904</v>
      </c>
      <c r="M39" s="122">
        <f>I39/E39*100</f>
        <v>111.19021134593994</v>
      </c>
      <c r="N39" s="136">
        <f>J39/F39*100</f>
        <v>101.85897316398393</v>
      </c>
      <c r="O39" s="122">
        <f>K39/G39*100</f>
        <v>113.25720753583796</v>
      </c>
      <c r="P39" s="137">
        <f t="shared" si="1"/>
        <v>108.76121096766214</v>
      </c>
    </row>
    <row r="40" spans="1:16" ht="12" customHeight="1">
      <c r="A40" s="1">
        <v>33</v>
      </c>
      <c r="B40" s="190"/>
      <c r="C40" s="182" t="s">
        <v>27</v>
      </c>
      <c r="D40" s="182"/>
      <c r="E40" s="41">
        <f>E86+E131</f>
        <v>0</v>
      </c>
      <c r="F40" s="41">
        <v>0</v>
      </c>
      <c r="G40" s="41">
        <f>G86+G131</f>
        <v>0</v>
      </c>
      <c r="H40" s="50">
        <f>E40/E43*100</f>
        <v>0</v>
      </c>
      <c r="I40" s="41">
        <f>I86+I131</f>
        <v>0</v>
      </c>
      <c r="J40" s="41">
        <v>0</v>
      </c>
      <c r="K40" s="41">
        <f>K86+K131</f>
        <v>0</v>
      </c>
      <c r="L40" s="50">
        <f>I40/I43*100</f>
        <v>0</v>
      </c>
      <c r="M40" s="41">
        <v>0</v>
      </c>
      <c r="N40" s="43">
        <v>0</v>
      </c>
      <c r="O40" s="41">
        <v>0</v>
      </c>
      <c r="P40" s="44">
        <v>0</v>
      </c>
    </row>
    <row r="41" spans="1:16" ht="12" customHeight="1">
      <c r="A41" s="1">
        <v>34</v>
      </c>
      <c r="B41" s="190"/>
      <c r="C41" s="182" t="s">
        <v>17</v>
      </c>
      <c r="D41" s="182"/>
      <c r="E41" s="41">
        <f>E87+E132</f>
        <v>0</v>
      </c>
      <c r="F41" s="41">
        <v>0</v>
      </c>
      <c r="G41" s="41">
        <f>G87+G132</f>
        <v>0</v>
      </c>
      <c r="H41" s="50">
        <f>E41/E43*100</f>
        <v>0</v>
      </c>
      <c r="I41" s="41">
        <f>I87+I132</f>
        <v>0</v>
      </c>
      <c r="J41" s="41">
        <v>0</v>
      </c>
      <c r="K41" s="41">
        <f>K87+K132</f>
        <v>0</v>
      </c>
      <c r="L41" s="50">
        <f>I41/I43*100</f>
        <v>0</v>
      </c>
      <c r="M41" s="41">
        <v>0</v>
      </c>
      <c r="N41" s="43">
        <v>0</v>
      </c>
      <c r="O41" s="41">
        <v>0</v>
      </c>
      <c r="P41" s="44">
        <v>0</v>
      </c>
    </row>
    <row r="42" spans="1:16" ht="12" customHeight="1">
      <c r="A42" s="1">
        <v>35</v>
      </c>
      <c r="B42" s="190"/>
      <c r="C42" s="182" t="s">
        <v>28</v>
      </c>
      <c r="D42" s="182"/>
      <c r="E42" s="41">
        <f>E88+E133</f>
        <v>4505</v>
      </c>
      <c r="F42" s="41">
        <f>G42/E42</f>
        <v>50</v>
      </c>
      <c r="G42" s="41">
        <f>G88+G133</f>
        <v>225250</v>
      </c>
      <c r="H42" s="50">
        <f>E42/E43*100</f>
        <v>50.05555555555555</v>
      </c>
      <c r="I42" s="41">
        <f>I88+I133</f>
        <v>4203</v>
      </c>
      <c r="J42" s="41">
        <f>K42/I42</f>
        <v>47.82036640494885</v>
      </c>
      <c r="K42" s="41">
        <f>K88+K133</f>
        <v>200989</v>
      </c>
      <c r="L42" s="50">
        <f>I42/I43*100</f>
        <v>45.679817411150964</v>
      </c>
      <c r="M42" s="41">
        <f aca="true" t="shared" si="5" ref="M42:O45">I42/E42*100</f>
        <v>93.29633740288568</v>
      </c>
      <c r="N42" s="43">
        <f t="shared" si="5"/>
        <v>95.6407328098977</v>
      </c>
      <c r="O42" s="41">
        <f t="shared" si="5"/>
        <v>89.22930077691454</v>
      </c>
      <c r="P42" s="44">
        <f t="shared" si="1"/>
        <v>91.25823678143368</v>
      </c>
    </row>
    <row r="43" spans="1:16" ht="12" customHeight="1">
      <c r="A43" s="1">
        <v>36</v>
      </c>
      <c r="B43" s="190"/>
      <c r="C43" s="169" t="s">
        <v>29</v>
      </c>
      <c r="D43" s="169"/>
      <c r="E43" s="64">
        <f>SUM(E39:E42)</f>
        <v>9000</v>
      </c>
      <c r="F43" s="64">
        <f>G43/E43</f>
        <v>82.749</v>
      </c>
      <c r="G43" s="64">
        <f>SUM(G39:G42)</f>
        <v>744741</v>
      </c>
      <c r="H43" s="65">
        <v>100</v>
      </c>
      <c r="I43" s="64">
        <f>SUM(I39:I42)</f>
        <v>9201</v>
      </c>
      <c r="J43" s="64">
        <f>K43/I43</f>
        <v>85.78958808825128</v>
      </c>
      <c r="K43" s="64">
        <f>SUM(K39:K42)</f>
        <v>789350</v>
      </c>
      <c r="L43" s="65">
        <v>100</v>
      </c>
      <c r="M43" s="64">
        <f t="shared" si="5"/>
        <v>102.23333333333333</v>
      </c>
      <c r="N43" s="74">
        <f t="shared" si="5"/>
        <v>103.67447109723535</v>
      </c>
      <c r="O43" s="64">
        <f t="shared" si="5"/>
        <v>105.98986761840695</v>
      </c>
      <c r="P43" s="75">
        <f t="shared" si="1"/>
        <v>100</v>
      </c>
    </row>
    <row r="44" spans="1:16" ht="12" customHeight="1">
      <c r="A44" s="1">
        <v>37</v>
      </c>
      <c r="B44" s="190"/>
      <c r="C44" s="182" t="s">
        <v>30</v>
      </c>
      <c r="D44" s="182"/>
      <c r="E44" s="41">
        <f>E135</f>
        <v>8500</v>
      </c>
      <c r="F44" s="51">
        <f>G44/E44</f>
        <v>26</v>
      </c>
      <c r="G44" s="41">
        <f>G135</f>
        <v>221000</v>
      </c>
      <c r="H44" s="50">
        <v>100</v>
      </c>
      <c r="I44" s="41">
        <f>I135</f>
        <v>5280</v>
      </c>
      <c r="J44" s="41">
        <f>K44/I44</f>
        <v>25.770075757575757</v>
      </c>
      <c r="K44" s="41">
        <f>K135</f>
        <v>136066</v>
      </c>
      <c r="L44" s="50">
        <v>100</v>
      </c>
      <c r="M44" s="41">
        <f t="shared" si="5"/>
        <v>62.117647058823536</v>
      </c>
      <c r="N44" s="43">
        <f t="shared" si="5"/>
        <v>99.11567599067598</v>
      </c>
      <c r="O44" s="41">
        <f t="shared" si="5"/>
        <v>61.5683257918552</v>
      </c>
      <c r="P44" s="44">
        <f t="shared" si="1"/>
        <v>100</v>
      </c>
    </row>
    <row r="45" spans="1:16" ht="12.75" customHeight="1">
      <c r="A45" s="76">
        <v>38</v>
      </c>
      <c r="B45" s="57"/>
      <c r="C45" s="192" t="s">
        <v>1</v>
      </c>
      <c r="D45" s="192"/>
      <c r="E45" s="58">
        <f>E21+E43+E44</f>
        <v>18000</v>
      </c>
      <c r="F45" s="58">
        <f>G45/E45</f>
        <v>56.89783333333333</v>
      </c>
      <c r="G45" s="58">
        <f>G21+G43+G44</f>
        <v>1024161</v>
      </c>
      <c r="H45" s="59">
        <v>0</v>
      </c>
      <c r="I45" s="58">
        <f>I21+I43+I44</f>
        <v>15505</v>
      </c>
      <c r="J45" s="58">
        <f>K45/I45</f>
        <v>65.80574008384392</v>
      </c>
      <c r="K45" s="58">
        <f>K21+K43+K44</f>
        <v>1020318</v>
      </c>
      <c r="L45" s="59">
        <v>0</v>
      </c>
      <c r="M45" s="58">
        <f t="shared" si="5"/>
        <v>86.13888888888889</v>
      </c>
      <c r="N45" s="77">
        <f t="shared" si="5"/>
        <v>115.65596830080334</v>
      </c>
      <c r="O45" s="58">
        <f t="shared" si="5"/>
        <v>99.62476602799755</v>
      </c>
      <c r="P45" s="78">
        <v>0</v>
      </c>
    </row>
    <row r="46" spans="1:16" ht="12.75" customHeight="1">
      <c r="A46" s="92"/>
      <c r="B46" s="93"/>
      <c r="C46" s="94"/>
      <c r="D46" s="94"/>
      <c r="E46" s="95"/>
      <c r="F46" s="96"/>
      <c r="G46" s="96"/>
      <c r="H46" s="97"/>
      <c r="I46" s="96"/>
      <c r="J46" s="96"/>
      <c r="K46" s="96"/>
      <c r="L46" s="97"/>
      <c r="M46" s="35"/>
      <c r="N46" s="35"/>
      <c r="O46" s="35"/>
      <c r="P46" s="36"/>
    </row>
    <row r="47" spans="1:16" ht="12.75" customHeight="1">
      <c r="A47" s="193" t="s">
        <v>2</v>
      </c>
      <c r="B47" s="193"/>
      <c r="C47" s="193"/>
      <c r="D47" s="193"/>
      <c r="E47" s="89"/>
      <c r="F47" s="90"/>
      <c r="G47" s="90"/>
      <c r="H47" s="91"/>
      <c r="I47" s="90"/>
      <c r="J47" s="90"/>
      <c r="K47" s="90"/>
      <c r="L47" s="91"/>
      <c r="P47" s="36"/>
    </row>
    <row r="48" spans="1:16" ht="12.75" customHeight="1">
      <c r="A48" s="167" t="s">
        <v>95</v>
      </c>
      <c r="B48" s="167"/>
      <c r="C48" s="167"/>
      <c r="D48" s="167"/>
      <c r="F48" s="170" t="s">
        <v>38</v>
      </c>
      <c r="G48" s="170"/>
      <c r="H48" s="170"/>
      <c r="I48" s="170"/>
      <c r="J48" s="170"/>
      <c r="P48" s="36"/>
    </row>
    <row r="49" spans="1:16" ht="12.75" customHeight="1">
      <c r="A49" s="170" t="s">
        <v>96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</row>
    <row r="50" spans="2:16" ht="12.75" customHeight="1">
      <c r="B50" s="168" t="s">
        <v>43</v>
      </c>
      <c r="C50" s="168"/>
      <c r="D50" s="168"/>
      <c r="M50" s="214" t="s">
        <v>57</v>
      </c>
      <c r="N50" s="214"/>
      <c r="O50" s="214"/>
      <c r="P50" s="214"/>
    </row>
    <row r="51" spans="1:16" ht="12.75" customHeight="1">
      <c r="A51" s="172" t="s">
        <v>5</v>
      </c>
      <c r="B51" s="174" t="s">
        <v>6</v>
      </c>
      <c r="C51" s="174"/>
      <c r="D51" s="175"/>
      <c r="E51" s="178" t="s">
        <v>97</v>
      </c>
      <c r="F51" s="179"/>
      <c r="G51" s="179"/>
      <c r="H51" s="180"/>
      <c r="I51" s="178" t="s">
        <v>98</v>
      </c>
      <c r="J51" s="179"/>
      <c r="K51" s="179"/>
      <c r="L51" s="180"/>
      <c r="M51" s="211" t="s">
        <v>39</v>
      </c>
      <c r="N51" s="212"/>
      <c r="O51" s="212"/>
      <c r="P51" s="213"/>
    </row>
    <row r="52" spans="1:16" ht="12.75" customHeight="1">
      <c r="A52" s="173"/>
      <c r="B52" s="176"/>
      <c r="C52" s="176"/>
      <c r="D52" s="177"/>
      <c r="E52" s="81" t="s">
        <v>7</v>
      </c>
      <c r="F52" s="52" t="s">
        <v>8</v>
      </c>
      <c r="G52" s="52" t="s">
        <v>9</v>
      </c>
      <c r="H52" s="53" t="s">
        <v>33</v>
      </c>
      <c r="I52" s="52" t="s">
        <v>7</v>
      </c>
      <c r="J52" s="52" t="s">
        <v>8</v>
      </c>
      <c r="K52" s="52" t="s">
        <v>9</v>
      </c>
      <c r="L52" s="53" t="s">
        <v>33</v>
      </c>
      <c r="M52" s="79" t="s">
        <v>40</v>
      </c>
      <c r="N52" s="79" t="s">
        <v>42</v>
      </c>
      <c r="O52" s="79" t="s">
        <v>41</v>
      </c>
      <c r="P52" s="80" t="s">
        <v>47</v>
      </c>
    </row>
    <row r="53" spans="1:16" ht="9.75" customHeight="1">
      <c r="A53" s="11">
        <v>1</v>
      </c>
      <c r="B53" s="186">
        <v>2</v>
      </c>
      <c r="C53" s="187"/>
      <c r="D53" s="188"/>
      <c r="E53" s="82">
        <v>3</v>
      </c>
      <c r="F53" s="21">
        <v>4</v>
      </c>
      <c r="G53" s="21">
        <v>5</v>
      </c>
      <c r="H53" s="21">
        <v>6</v>
      </c>
      <c r="I53" s="21">
        <v>7</v>
      </c>
      <c r="J53" s="21">
        <v>8</v>
      </c>
      <c r="K53" s="21">
        <v>9</v>
      </c>
      <c r="L53" s="21">
        <v>10</v>
      </c>
      <c r="M53" s="33">
        <v>11</v>
      </c>
      <c r="N53" s="33">
        <v>12</v>
      </c>
      <c r="O53" s="21">
        <v>13</v>
      </c>
      <c r="P53" s="34">
        <v>14</v>
      </c>
    </row>
    <row r="54" spans="1:16" ht="12.75" customHeight="1">
      <c r="A54" s="1">
        <v>1</v>
      </c>
      <c r="B54" s="171" t="s">
        <v>32</v>
      </c>
      <c r="C54" s="171" t="s">
        <v>10</v>
      </c>
      <c r="D54" s="1" t="s">
        <v>12</v>
      </c>
      <c r="E54" s="158">
        <v>150</v>
      </c>
      <c r="F54" s="158">
        <v>150</v>
      </c>
      <c r="G54" s="41">
        <f>E54*F54</f>
        <v>22500</v>
      </c>
      <c r="H54" s="50">
        <f>E54/E58*100</f>
        <v>34.883720930232556</v>
      </c>
      <c r="I54" s="158">
        <v>171</v>
      </c>
      <c r="J54" s="41">
        <f>K54/I54</f>
        <v>152.35672514619884</v>
      </c>
      <c r="K54" s="83">
        <v>26053</v>
      </c>
      <c r="L54" s="50">
        <f>I54/I58*100</f>
        <v>30.590339892665476</v>
      </c>
      <c r="M54" s="43">
        <f>I54/E54*100</f>
        <v>113.99999999999999</v>
      </c>
      <c r="N54" s="43">
        <f aca="true" t="shared" si="6" ref="N54:N89">J54/F54*100</f>
        <v>101.57115009746589</v>
      </c>
      <c r="O54" s="41">
        <f aca="true" t="shared" si="7" ref="O54:P56">K54/G54*100</f>
        <v>115.7911111111111</v>
      </c>
      <c r="P54" s="44">
        <f t="shared" si="7"/>
        <v>87.69230769230771</v>
      </c>
    </row>
    <row r="55" spans="1:16" ht="12.75" customHeight="1">
      <c r="A55" s="1">
        <v>2</v>
      </c>
      <c r="B55" s="171"/>
      <c r="C55" s="171"/>
      <c r="D55" s="1" t="s">
        <v>37</v>
      </c>
      <c r="E55" s="158">
        <v>150</v>
      </c>
      <c r="F55" s="158">
        <v>122</v>
      </c>
      <c r="G55" s="41">
        <f>E55*F55</f>
        <v>18300</v>
      </c>
      <c r="H55" s="50">
        <f>E55/E58*100</f>
        <v>34.883720930232556</v>
      </c>
      <c r="I55" s="158">
        <v>230</v>
      </c>
      <c r="J55" s="41">
        <f>K55/I55</f>
        <v>126.87391304347825</v>
      </c>
      <c r="K55" s="83">
        <v>29181</v>
      </c>
      <c r="L55" s="50">
        <f>I55/I58*100</f>
        <v>41.14490161001789</v>
      </c>
      <c r="M55" s="43">
        <f>I55/E55*100</f>
        <v>153.33333333333334</v>
      </c>
      <c r="N55" s="43">
        <f t="shared" si="6"/>
        <v>103.99501069137563</v>
      </c>
      <c r="O55" s="41">
        <f t="shared" si="7"/>
        <v>159.45901639344262</v>
      </c>
      <c r="P55" s="44">
        <f t="shared" si="7"/>
        <v>117.94871794871796</v>
      </c>
    </row>
    <row r="56" spans="1:16" ht="12.75" customHeight="1">
      <c r="A56" s="1">
        <v>3</v>
      </c>
      <c r="B56" s="171"/>
      <c r="C56" s="171"/>
      <c r="D56" s="1" t="s">
        <v>13</v>
      </c>
      <c r="E56" s="158">
        <v>130</v>
      </c>
      <c r="F56" s="158">
        <v>105</v>
      </c>
      <c r="G56" s="41">
        <f>E56*F56</f>
        <v>13650</v>
      </c>
      <c r="H56" s="50">
        <f>E56/E58*100</f>
        <v>30.23255813953488</v>
      </c>
      <c r="I56" s="158">
        <v>158</v>
      </c>
      <c r="J56" s="41">
        <f>K56/I56</f>
        <v>109.20253164556962</v>
      </c>
      <c r="K56" s="83">
        <v>17254</v>
      </c>
      <c r="L56" s="50">
        <f>I56/I58*100</f>
        <v>28.264758497316638</v>
      </c>
      <c r="M56" s="43">
        <f>I56/E56*100</f>
        <v>121.53846153846153</v>
      </c>
      <c r="N56" s="43">
        <f t="shared" si="6"/>
        <v>104.00241109101869</v>
      </c>
      <c r="O56" s="41">
        <f t="shared" si="7"/>
        <v>126.40293040293041</v>
      </c>
      <c r="P56" s="44">
        <f t="shared" si="7"/>
        <v>93.49112426035504</v>
      </c>
    </row>
    <row r="57" spans="1:16" ht="12.75" customHeight="1">
      <c r="A57" s="1">
        <v>4</v>
      </c>
      <c r="B57" s="171"/>
      <c r="C57" s="171"/>
      <c r="D57" s="1" t="s">
        <v>14</v>
      </c>
      <c r="E57" s="41">
        <v>0</v>
      </c>
      <c r="F57" s="41">
        <v>0</v>
      </c>
      <c r="G57" s="41">
        <f>E57*F57</f>
        <v>0</v>
      </c>
      <c r="H57" s="50">
        <f>E57/E58*100</f>
        <v>0</v>
      </c>
      <c r="I57" s="41">
        <v>0</v>
      </c>
      <c r="J57" s="41">
        <v>0</v>
      </c>
      <c r="K57" s="83">
        <v>0</v>
      </c>
      <c r="L57" s="50">
        <f>I57/I58*100</f>
        <v>0</v>
      </c>
      <c r="M57" s="43">
        <v>0</v>
      </c>
      <c r="N57" s="43">
        <v>0</v>
      </c>
      <c r="O57" s="41">
        <v>0</v>
      </c>
      <c r="P57" s="44">
        <v>0</v>
      </c>
    </row>
    <row r="58" spans="1:16" ht="12.75" customHeight="1">
      <c r="A58" s="1">
        <v>5</v>
      </c>
      <c r="B58" s="171"/>
      <c r="C58" s="171"/>
      <c r="D58" s="3" t="s">
        <v>0</v>
      </c>
      <c r="E58" s="122">
        <f>SUM(E54:E57)</f>
        <v>430</v>
      </c>
      <c r="F58" s="122">
        <f>G58/E58</f>
        <v>126.62790697674419</v>
      </c>
      <c r="G58" s="122">
        <f>SUM(G54:G57)</f>
        <v>54450</v>
      </c>
      <c r="H58" s="123">
        <v>100</v>
      </c>
      <c r="I58" s="149">
        <f>SUM(I54:I57)</f>
        <v>559</v>
      </c>
      <c r="J58" s="122">
        <f>K58/I58</f>
        <v>129.67441860465115</v>
      </c>
      <c r="K58" s="149">
        <f>SUM(K54:K57)</f>
        <v>72488</v>
      </c>
      <c r="L58" s="123">
        <v>100</v>
      </c>
      <c r="M58" s="122">
        <f>I58/E58*100</f>
        <v>130</v>
      </c>
      <c r="N58" s="136">
        <f t="shared" si="6"/>
        <v>102.40587695133149</v>
      </c>
      <c r="O58" s="122">
        <f>K58/G58*100</f>
        <v>133.12764003673095</v>
      </c>
      <c r="P58" s="137">
        <f>L58/H58*100</f>
        <v>100</v>
      </c>
    </row>
    <row r="59" spans="1:16" ht="12.75" customHeight="1">
      <c r="A59" s="1">
        <v>6</v>
      </c>
      <c r="B59" s="171"/>
      <c r="C59" s="171" t="s">
        <v>11</v>
      </c>
      <c r="D59" s="1" t="s">
        <v>12</v>
      </c>
      <c r="E59" s="41">
        <v>0</v>
      </c>
      <c r="F59" s="41">
        <v>0</v>
      </c>
      <c r="G59" s="41">
        <f>E59*F59</f>
        <v>0</v>
      </c>
      <c r="H59" s="50">
        <v>0</v>
      </c>
      <c r="I59" s="41">
        <v>0</v>
      </c>
      <c r="J59" s="41">
        <v>0</v>
      </c>
      <c r="K59" s="41">
        <v>0</v>
      </c>
      <c r="L59" s="50">
        <v>0</v>
      </c>
      <c r="M59" s="41">
        <v>0</v>
      </c>
      <c r="N59" s="43">
        <v>0</v>
      </c>
      <c r="O59" s="41">
        <v>0</v>
      </c>
      <c r="P59" s="44">
        <v>0</v>
      </c>
    </row>
    <row r="60" spans="1:16" ht="12.75" customHeight="1">
      <c r="A60" s="1">
        <v>7</v>
      </c>
      <c r="B60" s="171"/>
      <c r="C60" s="171"/>
      <c r="D60" s="1" t="s">
        <v>37</v>
      </c>
      <c r="E60" s="41">
        <v>0</v>
      </c>
      <c r="F60" s="41">
        <v>0</v>
      </c>
      <c r="G60" s="41">
        <f>E60*F60</f>
        <v>0</v>
      </c>
      <c r="H60" s="50">
        <v>0</v>
      </c>
      <c r="I60" s="41">
        <v>0</v>
      </c>
      <c r="J60" s="41">
        <v>0</v>
      </c>
      <c r="K60" s="41">
        <v>0</v>
      </c>
      <c r="L60" s="50">
        <v>0</v>
      </c>
      <c r="M60" s="41">
        <v>0</v>
      </c>
      <c r="N60" s="43">
        <v>0</v>
      </c>
      <c r="O60" s="41">
        <v>0</v>
      </c>
      <c r="P60" s="44">
        <v>0</v>
      </c>
    </row>
    <row r="61" spans="1:16" ht="12.75" customHeight="1">
      <c r="A61" s="1">
        <v>8</v>
      </c>
      <c r="B61" s="171"/>
      <c r="C61" s="171"/>
      <c r="D61" s="1" t="s">
        <v>13</v>
      </c>
      <c r="E61" s="41">
        <v>0</v>
      </c>
      <c r="F61" s="41">
        <v>0</v>
      </c>
      <c r="G61" s="41">
        <f>E61*F61</f>
        <v>0</v>
      </c>
      <c r="H61" s="50">
        <v>0</v>
      </c>
      <c r="I61" s="41">
        <v>0</v>
      </c>
      <c r="J61" s="41">
        <v>0</v>
      </c>
      <c r="K61" s="41">
        <v>0</v>
      </c>
      <c r="L61" s="50">
        <v>0</v>
      </c>
      <c r="M61" s="41">
        <v>0</v>
      </c>
      <c r="N61" s="43">
        <v>0</v>
      </c>
      <c r="O61" s="41">
        <v>0</v>
      </c>
      <c r="P61" s="44">
        <v>0</v>
      </c>
    </row>
    <row r="62" spans="1:16" ht="12.75" customHeight="1">
      <c r="A62" s="1">
        <v>9</v>
      </c>
      <c r="B62" s="171"/>
      <c r="C62" s="171"/>
      <c r="D62" s="1" t="s">
        <v>14</v>
      </c>
      <c r="E62" s="41">
        <v>0</v>
      </c>
      <c r="F62" s="41">
        <v>0</v>
      </c>
      <c r="G62" s="41">
        <f>E62*F62</f>
        <v>0</v>
      </c>
      <c r="H62" s="50">
        <v>0</v>
      </c>
      <c r="I62" s="41">
        <v>0</v>
      </c>
      <c r="J62" s="41">
        <v>0</v>
      </c>
      <c r="K62" s="41">
        <v>0</v>
      </c>
      <c r="L62" s="50">
        <v>0</v>
      </c>
      <c r="M62" s="41">
        <v>0</v>
      </c>
      <c r="N62" s="43">
        <v>0</v>
      </c>
      <c r="O62" s="41">
        <v>0</v>
      </c>
      <c r="P62" s="44">
        <v>0</v>
      </c>
    </row>
    <row r="63" spans="1:16" ht="12.75" customHeight="1">
      <c r="A63" s="1">
        <v>10</v>
      </c>
      <c r="B63" s="171"/>
      <c r="C63" s="171"/>
      <c r="D63" s="3" t="s">
        <v>0</v>
      </c>
      <c r="E63" s="122">
        <f>SUM(E59:E62)</f>
        <v>0</v>
      </c>
      <c r="F63" s="122">
        <v>0</v>
      </c>
      <c r="G63" s="122">
        <f>SUM(G59:G62)</f>
        <v>0</v>
      </c>
      <c r="H63" s="123">
        <v>0</v>
      </c>
      <c r="I63" s="149">
        <v>0</v>
      </c>
      <c r="J63" s="122">
        <v>0</v>
      </c>
      <c r="K63" s="149">
        <v>0</v>
      </c>
      <c r="L63" s="123">
        <v>0</v>
      </c>
      <c r="M63" s="122">
        <v>0</v>
      </c>
      <c r="N63" s="136">
        <v>0</v>
      </c>
      <c r="O63" s="122">
        <v>0</v>
      </c>
      <c r="P63" s="137">
        <v>0</v>
      </c>
    </row>
    <row r="64" spans="1:16" ht="12.75" customHeight="1">
      <c r="A64" s="1">
        <v>11</v>
      </c>
      <c r="B64" s="171"/>
      <c r="C64" s="185" t="s">
        <v>15</v>
      </c>
      <c r="D64" s="185"/>
      <c r="E64" s="122">
        <f>E58+E63</f>
        <v>430</v>
      </c>
      <c r="F64" s="122">
        <f>G64/E64</f>
        <v>126.62790697674419</v>
      </c>
      <c r="G64" s="122">
        <f>G58+G63</f>
        <v>54450</v>
      </c>
      <c r="H64" s="123">
        <f>E64/E67*100</f>
        <v>86</v>
      </c>
      <c r="I64" s="149">
        <f>I58+I63</f>
        <v>559</v>
      </c>
      <c r="J64" s="122">
        <f>K64/I64</f>
        <v>129.67441860465115</v>
      </c>
      <c r="K64" s="149">
        <f>K58+K63</f>
        <v>72488</v>
      </c>
      <c r="L64" s="123">
        <f>I64/I67*100</f>
        <v>71.11959287531806</v>
      </c>
      <c r="M64" s="122">
        <f>I64/E64*100</f>
        <v>130</v>
      </c>
      <c r="N64" s="136">
        <f t="shared" si="6"/>
        <v>102.40587695133149</v>
      </c>
      <c r="O64" s="122">
        <f aca="true" t="shared" si="8" ref="O64:P67">K64/G64*100</f>
        <v>133.12764003673095</v>
      </c>
      <c r="P64" s="137">
        <f t="shared" si="8"/>
        <v>82.69720101781171</v>
      </c>
    </row>
    <row r="65" spans="1:16" ht="12.75" customHeight="1">
      <c r="A65" s="1">
        <v>12</v>
      </c>
      <c r="B65" s="171"/>
      <c r="C65" s="182" t="s">
        <v>16</v>
      </c>
      <c r="D65" s="182"/>
      <c r="E65" s="41">
        <v>30</v>
      </c>
      <c r="F65" s="41">
        <v>67</v>
      </c>
      <c r="G65" s="41">
        <f>E65*F65</f>
        <v>2010</v>
      </c>
      <c r="H65" s="50">
        <f>E65/E67*100</f>
        <v>6</v>
      </c>
      <c r="I65" s="41">
        <v>10</v>
      </c>
      <c r="J65" s="41">
        <f>K65/I65</f>
        <v>66.9</v>
      </c>
      <c r="K65" s="41">
        <v>669</v>
      </c>
      <c r="L65" s="50">
        <f>I65/I67*100</f>
        <v>1.2722646310432568</v>
      </c>
      <c r="M65" s="41">
        <f>I65/E65*100</f>
        <v>33.33333333333333</v>
      </c>
      <c r="N65" s="43">
        <f t="shared" si="6"/>
        <v>99.85074626865672</v>
      </c>
      <c r="O65" s="41">
        <f t="shared" si="8"/>
        <v>33.28358208955224</v>
      </c>
      <c r="P65" s="44">
        <f t="shared" si="8"/>
        <v>21.204410517387615</v>
      </c>
    </row>
    <row r="66" spans="1:16" ht="12.75" customHeight="1">
      <c r="A66" s="1">
        <v>13</v>
      </c>
      <c r="B66" s="171"/>
      <c r="C66" s="182" t="s">
        <v>17</v>
      </c>
      <c r="D66" s="182"/>
      <c r="E66" s="41">
        <v>40</v>
      </c>
      <c r="F66" s="41">
        <v>49</v>
      </c>
      <c r="G66" s="41">
        <f>E66*F66</f>
        <v>1960</v>
      </c>
      <c r="H66" s="50">
        <f>E66/E67*100</f>
        <v>8</v>
      </c>
      <c r="I66" s="41">
        <v>217</v>
      </c>
      <c r="J66" s="41">
        <f>K66/I66</f>
        <v>48.55299539170507</v>
      </c>
      <c r="K66" s="41">
        <v>10536</v>
      </c>
      <c r="L66" s="50">
        <f>I66/I67*100</f>
        <v>27.608142493638677</v>
      </c>
      <c r="M66" s="41">
        <f>I66/E66*100</f>
        <v>542.5</v>
      </c>
      <c r="N66" s="41">
        <f t="shared" si="6"/>
        <v>99.08774569735728</v>
      </c>
      <c r="O66" s="41">
        <f t="shared" si="8"/>
        <v>537.5510204081633</v>
      </c>
      <c r="P66" s="41">
        <f t="shared" si="8"/>
        <v>345.1017811704835</v>
      </c>
    </row>
    <row r="67" spans="1:16" ht="12.75" customHeight="1">
      <c r="A67" s="1">
        <v>14</v>
      </c>
      <c r="B67" s="171"/>
      <c r="C67" s="169" t="s">
        <v>18</v>
      </c>
      <c r="D67" s="169"/>
      <c r="E67" s="64">
        <f>SUM(E64:E66)</f>
        <v>500</v>
      </c>
      <c r="F67" s="64">
        <f>G67/E67</f>
        <v>116.84</v>
      </c>
      <c r="G67" s="64">
        <f>SUM(G64:G66)</f>
        <v>58420</v>
      </c>
      <c r="H67" s="65">
        <v>100</v>
      </c>
      <c r="I67" s="64">
        <f>SUM(I64:I66)</f>
        <v>786</v>
      </c>
      <c r="J67" s="70">
        <f aca="true" t="shared" si="9" ref="J67:J73">K67/I67</f>
        <v>106.4796437659033</v>
      </c>
      <c r="K67" s="64">
        <f>SUM(K64:K66)</f>
        <v>83693</v>
      </c>
      <c r="L67" s="65">
        <v>100</v>
      </c>
      <c r="M67" s="64">
        <f>I67/E67*100</f>
        <v>157.20000000000002</v>
      </c>
      <c r="N67" s="74">
        <f t="shared" si="6"/>
        <v>91.13286868016372</v>
      </c>
      <c r="O67" s="64">
        <f t="shared" si="8"/>
        <v>143.2608695652174</v>
      </c>
      <c r="P67" s="75">
        <f t="shared" si="8"/>
        <v>100</v>
      </c>
    </row>
    <row r="68" spans="1:16" ht="12.75" customHeight="1">
      <c r="A68" s="1">
        <v>15</v>
      </c>
      <c r="B68" s="189" t="s">
        <v>31</v>
      </c>
      <c r="C68" s="189" t="s">
        <v>3</v>
      </c>
      <c r="D68" s="1" t="s">
        <v>19</v>
      </c>
      <c r="E68" s="41">
        <v>60</v>
      </c>
      <c r="F68" s="41">
        <v>260</v>
      </c>
      <c r="G68" s="41">
        <f>E68*F68</f>
        <v>15600</v>
      </c>
      <c r="H68" s="50">
        <f>E68/E73*100</f>
        <v>1.3574660633484164</v>
      </c>
      <c r="I68" s="41">
        <v>5</v>
      </c>
      <c r="J68" s="49">
        <f t="shared" si="9"/>
        <v>315</v>
      </c>
      <c r="K68" s="83">
        <v>1575</v>
      </c>
      <c r="L68" s="50">
        <f>I68/I73*100</f>
        <v>0.10384215991692627</v>
      </c>
      <c r="M68" s="41">
        <v>0</v>
      </c>
      <c r="N68" s="43">
        <v>0</v>
      </c>
      <c r="O68" s="41">
        <v>0</v>
      </c>
      <c r="P68" s="44">
        <v>0</v>
      </c>
    </row>
    <row r="69" spans="1:16" ht="12.75" customHeight="1">
      <c r="A69" s="1">
        <v>16</v>
      </c>
      <c r="B69" s="190"/>
      <c r="C69" s="190"/>
      <c r="D69" s="1" t="s">
        <v>20</v>
      </c>
      <c r="E69" s="41">
        <v>270</v>
      </c>
      <c r="F69" s="41">
        <v>230</v>
      </c>
      <c r="G69" s="41">
        <f>E69*F69</f>
        <v>62100</v>
      </c>
      <c r="H69" s="50">
        <f>E69/E73*100</f>
        <v>6.108597285067873</v>
      </c>
      <c r="I69" s="158">
        <v>227</v>
      </c>
      <c r="J69" s="41">
        <f t="shared" si="9"/>
        <v>231.3876651982379</v>
      </c>
      <c r="K69" s="83">
        <v>52525</v>
      </c>
      <c r="L69" s="50">
        <f>I69/I73*100</f>
        <v>4.714434060228453</v>
      </c>
      <c r="M69" s="41">
        <f>I69/E69*100</f>
        <v>84.07407407407408</v>
      </c>
      <c r="N69" s="43">
        <f t="shared" si="6"/>
        <v>100.60333269488603</v>
      </c>
      <c r="O69" s="41">
        <f aca="true" t="shared" si="10" ref="O69:P73">K69/G69*100</f>
        <v>84.58132045088567</v>
      </c>
      <c r="P69" s="44">
        <f t="shared" si="10"/>
        <v>77.17703165262876</v>
      </c>
    </row>
    <row r="70" spans="1:16" ht="12.75" customHeight="1">
      <c r="A70" s="1">
        <v>17</v>
      </c>
      <c r="B70" s="190"/>
      <c r="C70" s="190"/>
      <c r="D70" s="1" t="s">
        <v>21</v>
      </c>
      <c r="E70" s="41">
        <v>1490</v>
      </c>
      <c r="F70" s="41">
        <v>125</v>
      </c>
      <c r="G70" s="41">
        <f>E70*F70</f>
        <v>186250</v>
      </c>
      <c r="H70" s="50">
        <f>E70/E73*100</f>
        <v>33.710407239819006</v>
      </c>
      <c r="I70" s="158">
        <v>1510</v>
      </c>
      <c r="J70" s="41">
        <f t="shared" si="9"/>
        <v>127.29735099337748</v>
      </c>
      <c r="K70" s="83">
        <v>192219</v>
      </c>
      <c r="L70" s="50">
        <f>I70/I73*100</f>
        <v>31.360332294911736</v>
      </c>
      <c r="M70" s="41">
        <f>I70/E70*100</f>
        <v>101.34228187919463</v>
      </c>
      <c r="N70" s="43">
        <f t="shared" si="6"/>
        <v>101.83788079470197</v>
      </c>
      <c r="O70" s="41">
        <f t="shared" si="10"/>
        <v>103.2048322147651</v>
      </c>
      <c r="P70" s="44">
        <f t="shared" si="10"/>
        <v>93.02863674061065</v>
      </c>
    </row>
    <row r="71" spans="1:16" ht="12.75" customHeight="1">
      <c r="A71" s="1">
        <v>18</v>
      </c>
      <c r="B71" s="190"/>
      <c r="C71" s="190"/>
      <c r="D71" s="1" t="s">
        <v>22</v>
      </c>
      <c r="E71" s="41">
        <v>1370</v>
      </c>
      <c r="F71" s="41">
        <v>105</v>
      </c>
      <c r="G71" s="41">
        <f>E71*F71</f>
        <v>143850</v>
      </c>
      <c r="H71" s="50">
        <f>E71/E73*100</f>
        <v>30.995475113122172</v>
      </c>
      <c r="I71" s="158">
        <v>1915</v>
      </c>
      <c r="J71" s="41">
        <f t="shared" si="9"/>
        <v>107.41253263707571</v>
      </c>
      <c r="K71" s="83">
        <v>205695</v>
      </c>
      <c r="L71" s="50">
        <f>I71/I73*100</f>
        <v>39.77154724818276</v>
      </c>
      <c r="M71" s="41">
        <f>I71/E71*100</f>
        <v>139.7810218978102</v>
      </c>
      <c r="N71" s="43">
        <f t="shared" si="6"/>
        <v>102.2976501305483</v>
      </c>
      <c r="O71" s="41">
        <f t="shared" si="10"/>
        <v>142.992700729927</v>
      </c>
      <c r="P71" s="44">
        <f t="shared" si="10"/>
        <v>128.31404294669184</v>
      </c>
    </row>
    <row r="72" spans="1:16" ht="12.75" customHeight="1">
      <c r="A72" s="1">
        <v>19</v>
      </c>
      <c r="B72" s="190"/>
      <c r="C72" s="190"/>
      <c r="D72" s="1" t="s">
        <v>23</v>
      </c>
      <c r="E72" s="41">
        <v>1230</v>
      </c>
      <c r="F72" s="41">
        <v>80</v>
      </c>
      <c r="G72" s="41">
        <f>E72*F72</f>
        <v>98400</v>
      </c>
      <c r="H72" s="50">
        <f>E72/E73*100</f>
        <v>27.828054298642535</v>
      </c>
      <c r="I72" s="158">
        <v>1158</v>
      </c>
      <c r="J72" s="41">
        <f t="shared" si="9"/>
        <v>82.41450777202073</v>
      </c>
      <c r="K72" s="83">
        <v>95436</v>
      </c>
      <c r="L72" s="50">
        <f>I72/I73*100</f>
        <v>24.049844236760123</v>
      </c>
      <c r="M72" s="41">
        <f>I72/E72*100</f>
        <v>94.14634146341463</v>
      </c>
      <c r="N72" s="43">
        <f t="shared" si="6"/>
        <v>103.0181347150259</v>
      </c>
      <c r="O72" s="41">
        <f t="shared" si="10"/>
        <v>96.98780487804878</v>
      </c>
      <c r="P72" s="44">
        <f t="shared" si="10"/>
        <v>86.42301750120303</v>
      </c>
    </row>
    <row r="73" spans="1:16" ht="12.75" customHeight="1">
      <c r="A73" s="1">
        <v>20</v>
      </c>
      <c r="B73" s="190"/>
      <c r="C73" s="191"/>
      <c r="D73" s="3" t="s">
        <v>0</v>
      </c>
      <c r="E73" s="122">
        <f>SUM(E68:E72)</f>
        <v>4420</v>
      </c>
      <c r="F73" s="122">
        <f>G73/E73</f>
        <v>114.52488687782805</v>
      </c>
      <c r="G73" s="122">
        <f>SUM(G68:G72)</f>
        <v>506200</v>
      </c>
      <c r="H73" s="123">
        <v>100</v>
      </c>
      <c r="I73" s="149">
        <f>SUM(I68:I72)</f>
        <v>4815</v>
      </c>
      <c r="J73" s="122">
        <f t="shared" si="9"/>
        <v>113.69678089304257</v>
      </c>
      <c r="K73" s="149">
        <f>SUM(K68:K72)</f>
        <v>547450</v>
      </c>
      <c r="L73" s="123">
        <v>100</v>
      </c>
      <c r="M73" s="122">
        <f>I73/E73*100</f>
        <v>108.9366515837104</v>
      </c>
      <c r="N73" s="136">
        <f t="shared" si="6"/>
        <v>99.27692049530782</v>
      </c>
      <c r="O73" s="122">
        <f t="shared" si="10"/>
        <v>108.14895298301066</v>
      </c>
      <c r="P73" s="137">
        <f t="shared" si="10"/>
        <v>100</v>
      </c>
    </row>
    <row r="74" spans="1:16" ht="12.75" customHeight="1">
      <c r="A74" s="1">
        <v>21</v>
      </c>
      <c r="B74" s="190"/>
      <c r="C74" s="189" t="s">
        <v>4</v>
      </c>
      <c r="D74" s="1" t="s">
        <v>19</v>
      </c>
      <c r="E74" s="41">
        <v>0</v>
      </c>
      <c r="F74" s="41">
        <v>0</v>
      </c>
      <c r="G74" s="41">
        <f>E74*F74</f>
        <v>0</v>
      </c>
      <c r="H74" s="50">
        <v>0</v>
      </c>
      <c r="I74" s="41">
        <v>0</v>
      </c>
      <c r="J74" s="41">
        <v>0</v>
      </c>
      <c r="K74" s="41">
        <v>0</v>
      </c>
      <c r="L74" s="50">
        <v>0</v>
      </c>
      <c r="M74" s="41">
        <v>0</v>
      </c>
      <c r="N74" s="43">
        <v>0</v>
      </c>
      <c r="O74" s="41">
        <v>0</v>
      </c>
      <c r="P74" s="44">
        <v>0</v>
      </c>
    </row>
    <row r="75" spans="1:16" ht="12.75" customHeight="1">
      <c r="A75" s="1">
        <v>22</v>
      </c>
      <c r="B75" s="190"/>
      <c r="C75" s="190"/>
      <c r="D75" s="1" t="s">
        <v>21</v>
      </c>
      <c r="E75" s="41">
        <v>0</v>
      </c>
      <c r="F75" s="41">
        <v>204</v>
      </c>
      <c r="G75" s="41">
        <f>E75*F75</f>
        <v>0</v>
      </c>
      <c r="H75" s="50">
        <v>0</v>
      </c>
      <c r="I75" s="41">
        <v>12</v>
      </c>
      <c r="J75" s="41">
        <f>K75/I75</f>
        <v>508.4166666666667</v>
      </c>
      <c r="K75" s="41">
        <v>6101</v>
      </c>
      <c r="L75" s="50">
        <f>I75/I78*100</f>
        <v>44.44444444444444</v>
      </c>
      <c r="M75" s="41">
        <v>0</v>
      </c>
      <c r="N75" s="43">
        <f t="shared" si="6"/>
        <v>249.22385620915034</v>
      </c>
      <c r="O75" s="41">
        <v>0</v>
      </c>
      <c r="P75" s="44">
        <v>0</v>
      </c>
    </row>
    <row r="76" spans="1:16" ht="12.75" customHeight="1">
      <c r="A76" s="1">
        <v>23</v>
      </c>
      <c r="B76" s="190"/>
      <c r="C76" s="190"/>
      <c r="D76" s="1" t="s">
        <v>22</v>
      </c>
      <c r="E76" s="41">
        <v>0</v>
      </c>
      <c r="F76" s="41">
        <v>169</v>
      </c>
      <c r="G76" s="41">
        <f>E76*F76</f>
        <v>0</v>
      </c>
      <c r="H76" s="50">
        <v>0</v>
      </c>
      <c r="I76" s="41">
        <v>9</v>
      </c>
      <c r="J76" s="41">
        <f>K76/I76</f>
        <v>376.22222222222223</v>
      </c>
      <c r="K76" s="41">
        <v>3386</v>
      </c>
      <c r="L76" s="50">
        <f>I76/I78*100</f>
        <v>33.33333333333333</v>
      </c>
      <c r="M76" s="41">
        <v>0</v>
      </c>
      <c r="N76" s="43">
        <f t="shared" si="6"/>
        <v>222.61669953977648</v>
      </c>
      <c r="O76" s="41">
        <v>0</v>
      </c>
      <c r="P76" s="44">
        <v>0</v>
      </c>
    </row>
    <row r="77" spans="1:16" ht="12.75" customHeight="1">
      <c r="A77" s="1">
        <v>24</v>
      </c>
      <c r="B77" s="190"/>
      <c r="C77" s="190"/>
      <c r="D77" s="1" t="s">
        <v>23</v>
      </c>
      <c r="E77" s="41">
        <v>0</v>
      </c>
      <c r="F77" s="41">
        <v>136</v>
      </c>
      <c r="G77" s="41">
        <f>E77*F77</f>
        <v>0</v>
      </c>
      <c r="H77" s="50">
        <v>0</v>
      </c>
      <c r="I77" s="41">
        <v>6</v>
      </c>
      <c r="J77" s="41">
        <f>K77/I77</f>
        <v>308.5</v>
      </c>
      <c r="K77" s="41">
        <v>1851</v>
      </c>
      <c r="L77" s="50">
        <f>I77/I78*100</f>
        <v>22.22222222222222</v>
      </c>
      <c r="M77" s="41">
        <v>0</v>
      </c>
      <c r="N77" s="43">
        <f t="shared" si="6"/>
        <v>226.83823529411765</v>
      </c>
      <c r="O77" s="41">
        <v>0</v>
      </c>
      <c r="P77" s="44">
        <v>0</v>
      </c>
    </row>
    <row r="78" spans="1:16" ht="12.75" customHeight="1">
      <c r="A78" s="1">
        <v>25</v>
      </c>
      <c r="B78" s="190"/>
      <c r="C78" s="191"/>
      <c r="D78" s="3" t="s">
        <v>0</v>
      </c>
      <c r="E78" s="122">
        <f>SUM(E75:E77)</f>
        <v>0</v>
      </c>
      <c r="F78" s="122">
        <v>0</v>
      </c>
      <c r="G78" s="122">
        <f>SUM(G74:G77)</f>
        <v>0</v>
      </c>
      <c r="H78" s="123">
        <v>0</v>
      </c>
      <c r="I78" s="149">
        <f>SUM(I75:I77)</f>
        <v>27</v>
      </c>
      <c r="J78" s="41">
        <f>K78/I78</f>
        <v>419.9259259259259</v>
      </c>
      <c r="K78" s="149">
        <f>SUM(K75:K77)</f>
        <v>11338</v>
      </c>
      <c r="L78" s="166">
        <f>I78/I78*100</f>
        <v>100</v>
      </c>
      <c r="M78" s="122">
        <v>0</v>
      </c>
      <c r="N78" s="136">
        <v>0</v>
      </c>
      <c r="O78" s="122">
        <v>0</v>
      </c>
      <c r="P78" s="137">
        <v>0</v>
      </c>
    </row>
    <row r="79" spans="1:16" ht="12.75" customHeight="1">
      <c r="A79" s="1">
        <v>26</v>
      </c>
      <c r="B79" s="190"/>
      <c r="C79" s="189" t="s">
        <v>24</v>
      </c>
      <c r="D79" s="1" t="s">
        <v>19</v>
      </c>
      <c r="E79" s="41">
        <v>0</v>
      </c>
      <c r="F79" s="41">
        <v>0</v>
      </c>
      <c r="G79" s="41">
        <f>E79*F79</f>
        <v>0</v>
      </c>
      <c r="H79" s="50">
        <v>0</v>
      </c>
      <c r="I79" s="41">
        <v>0</v>
      </c>
      <c r="J79" s="41">
        <v>0</v>
      </c>
      <c r="K79" s="41">
        <v>0</v>
      </c>
      <c r="L79" s="50">
        <v>0</v>
      </c>
      <c r="M79" s="43">
        <v>0</v>
      </c>
      <c r="N79" s="43">
        <v>0</v>
      </c>
      <c r="O79" s="41">
        <v>0</v>
      </c>
      <c r="P79" s="44">
        <v>0</v>
      </c>
    </row>
    <row r="80" spans="1:16" ht="12.75" customHeight="1">
      <c r="A80" s="1">
        <v>27</v>
      </c>
      <c r="B80" s="190"/>
      <c r="C80" s="190"/>
      <c r="D80" s="1" t="s">
        <v>20</v>
      </c>
      <c r="E80" s="41">
        <v>0</v>
      </c>
      <c r="F80" s="41">
        <v>0</v>
      </c>
      <c r="G80" s="41">
        <f>E80*F80</f>
        <v>0</v>
      </c>
      <c r="H80" s="50">
        <v>0</v>
      </c>
      <c r="I80" s="41">
        <v>0</v>
      </c>
      <c r="J80" s="41">
        <v>0</v>
      </c>
      <c r="K80" s="41">
        <v>0</v>
      </c>
      <c r="L80" s="50">
        <v>0</v>
      </c>
      <c r="M80" s="43">
        <v>0</v>
      </c>
      <c r="N80" s="43">
        <v>0</v>
      </c>
      <c r="O80" s="41">
        <v>0</v>
      </c>
      <c r="P80" s="44">
        <v>0</v>
      </c>
    </row>
    <row r="81" spans="1:16" ht="12.75" customHeight="1">
      <c r="A81" s="1">
        <v>28</v>
      </c>
      <c r="B81" s="190"/>
      <c r="C81" s="190"/>
      <c r="D81" s="1" t="s">
        <v>21</v>
      </c>
      <c r="E81" s="41">
        <v>38</v>
      </c>
      <c r="F81" s="41">
        <v>193</v>
      </c>
      <c r="G81" s="41">
        <f>E81*F81</f>
        <v>7334</v>
      </c>
      <c r="H81" s="50">
        <f>E81/E83*100</f>
        <v>50.66666666666667</v>
      </c>
      <c r="I81" s="41">
        <v>55</v>
      </c>
      <c r="J81" s="41">
        <f>K81/I81</f>
        <v>210.36363636363637</v>
      </c>
      <c r="K81" s="41">
        <v>11570</v>
      </c>
      <c r="L81" s="50">
        <f>I81/I83*100</f>
        <v>36.18421052631579</v>
      </c>
      <c r="M81" s="146">
        <f aca="true" t="shared" si="11" ref="M81:P83">I81/E81*100</f>
        <v>144.73684210526315</v>
      </c>
      <c r="N81" s="146">
        <f t="shared" si="11"/>
        <v>108.99670277908619</v>
      </c>
      <c r="O81" s="146">
        <f t="shared" si="11"/>
        <v>157.75838560130896</v>
      </c>
      <c r="P81" s="49">
        <f t="shared" si="11"/>
        <v>71.41620498614958</v>
      </c>
    </row>
    <row r="82" spans="1:16" ht="12.75" customHeight="1">
      <c r="A82" s="1">
        <v>29</v>
      </c>
      <c r="B82" s="190"/>
      <c r="C82" s="190"/>
      <c r="D82" s="1" t="s">
        <v>22</v>
      </c>
      <c r="E82" s="41">
        <v>37</v>
      </c>
      <c r="F82" s="41">
        <v>161</v>
      </c>
      <c r="G82" s="41">
        <f>E82*F82</f>
        <v>5957</v>
      </c>
      <c r="H82" s="50">
        <f>E82/E83*100</f>
        <v>49.333333333333336</v>
      </c>
      <c r="I82" s="41">
        <v>97</v>
      </c>
      <c r="J82" s="41">
        <f>K82/I82</f>
        <v>176.42268041237114</v>
      </c>
      <c r="K82" s="41">
        <v>17113</v>
      </c>
      <c r="L82" s="50">
        <f>I82/I83*100</f>
        <v>63.81578947368421</v>
      </c>
      <c r="M82" s="146">
        <f t="shared" si="11"/>
        <v>262.16216216216213</v>
      </c>
      <c r="N82" s="146">
        <f t="shared" si="11"/>
        <v>109.57930460395721</v>
      </c>
      <c r="O82" s="146">
        <f t="shared" si="11"/>
        <v>287.275474231996</v>
      </c>
      <c r="P82" s="49">
        <f t="shared" si="11"/>
        <v>129.35633001422474</v>
      </c>
    </row>
    <row r="83" spans="1:16" ht="12.75" customHeight="1">
      <c r="A83" s="1">
        <v>30</v>
      </c>
      <c r="B83" s="190"/>
      <c r="C83" s="191"/>
      <c r="D83" s="3" t="s">
        <v>0</v>
      </c>
      <c r="E83" s="122">
        <f>SUM(E79:E82)</f>
        <v>75</v>
      </c>
      <c r="F83" s="122">
        <v>177</v>
      </c>
      <c r="G83" s="122">
        <f>SUM(G79:G82)</f>
        <v>13291</v>
      </c>
      <c r="H83" s="50">
        <f>E83/E83*100</f>
        <v>100</v>
      </c>
      <c r="I83" s="149">
        <f>SUM(I79:I82)</f>
        <v>152</v>
      </c>
      <c r="J83" s="41">
        <f>K83/I83</f>
        <v>188.70394736842104</v>
      </c>
      <c r="K83" s="149">
        <f>SUM(K79:K82)</f>
        <v>28683</v>
      </c>
      <c r="L83" s="166">
        <f>I83/I83*100</f>
        <v>100</v>
      </c>
      <c r="M83" s="146">
        <f t="shared" si="11"/>
        <v>202.66666666666669</v>
      </c>
      <c r="N83" s="146">
        <f t="shared" si="11"/>
        <v>106.61239964317572</v>
      </c>
      <c r="O83" s="146">
        <f t="shared" si="11"/>
        <v>215.80768941388908</v>
      </c>
      <c r="P83" s="49">
        <f t="shared" si="11"/>
        <v>100</v>
      </c>
    </row>
    <row r="84" spans="1:16" ht="12.75" customHeight="1">
      <c r="A84" s="1">
        <v>31</v>
      </c>
      <c r="B84" s="190"/>
      <c r="C84" s="182" t="s">
        <v>25</v>
      </c>
      <c r="D84" s="182"/>
      <c r="E84" s="41">
        <v>0</v>
      </c>
      <c r="F84" s="41">
        <v>70</v>
      </c>
      <c r="G84" s="41">
        <f>E84*F84</f>
        <v>0</v>
      </c>
      <c r="H84" s="50">
        <v>0</v>
      </c>
      <c r="I84" s="41">
        <v>0</v>
      </c>
      <c r="J84" s="41">
        <v>0</v>
      </c>
      <c r="K84" s="41">
        <v>0</v>
      </c>
      <c r="L84" s="50">
        <v>0</v>
      </c>
      <c r="M84" s="136">
        <v>0</v>
      </c>
      <c r="N84" s="136">
        <f>J84/F84*100</f>
        <v>0</v>
      </c>
      <c r="O84" s="136">
        <v>0</v>
      </c>
      <c r="P84" s="137">
        <v>0</v>
      </c>
    </row>
    <row r="85" spans="1:16" ht="12.75" customHeight="1">
      <c r="A85" s="1">
        <v>32</v>
      </c>
      <c r="B85" s="190"/>
      <c r="C85" s="185" t="s">
        <v>26</v>
      </c>
      <c r="D85" s="185"/>
      <c r="E85" s="122">
        <f>E73+E78+E83+E84</f>
        <v>4495</v>
      </c>
      <c r="F85" s="122">
        <f>G85/E85</f>
        <v>115.57085650723026</v>
      </c>
      <c r="G85" s="122">
        <f>G73+G78+G83+G84</f>
        <v>519491</v>
      </c>
      <c r="H85" s="123">
        <f>E85/E89*100</f>
        <v>49.94444444444445</v>
      </c>
      <c r="I85" s="149">
        <f>I73+I78+I83+I84</f>
        <v>4994</v>
      </c>
      <c r="J85" s="122">
        <f>K85/I85</f>
        <v>117.6353624349219</v>
      </c>
      <c r="K85" s="149">
        <f>K73+K78+K83+K84</f>
        <v>587471</v>
      </c>
      <c r="L85" s="123">
        <f>I85/I89*100</f>
        <v>54.30031532021311</v>
      </c>
      <c r="M85" s="136">
        <f>I85/E85*100</f>
        <v>111.10122358175751</v>
      </c>
      <c r="N85" s="136">
        <f t="shared" si="6"/>
        <v>101.78635513319267</v>
      </c>
      <c r="O85" s="122">
        <f>K85/G85*100</f>
        <v>113.08588599225011</v>
      </c>
      <c r="P85" s="137">
        <f>L85/H85*100</f>
        <v>108.72143223179486</v>
      </c>
    </row>
    <row r="86" spans="1:16" ht="12.75" customHeight="1">
      <c r="A86" s="1">
        <v>33</v>
      </c>
      <c r="B86" s="190"/>
      <c r="C86" s="182" t="s">
        <v>27</v>
      </c>
      <c r="D86" s="182"/>
      <c r="E86" s="41">
        <v>0</v>
      </c>
      <c r="F86" s="41">
        <v>0</v>
      </c>
      <c r="G86" s="41">
        <f>E86*F86</f>
        <v>0</v>
      </c>
      <c r="H86" s="50">
        <f>E86/E89*100</f>
        <v>0</v>
      </c>
      <c r="I86" s="41">
        <v>0</v>
      </c>
      <c r="J86" s="41">
        <v>0</v>
      </c>
      <c r="K86" s="41">
        <v>0</v>
      </c>
      <c r="L86" s="50">
        <f>I86/I89*100</f>
        <v>0</v>
      </c>
      <c r="M86" s="43">
        <v>0</v>
      </c>
      <c r="N86" s="43">
        <v>0</v>
      </c>
      <c r="O86" s="41">
        <v>0</v>
      </c>
      <c r="P86" s="44">
        <v>0</v>
      </c>
    </row>
    <row r="87" spans="1:16" ht="12.75" customHeight="1">
      <c r="A87" s="1">
        <v>34</v>
      </c>
      <c r="B87" s="190"/>
      <c r="C87" s="182" t="s">
        <v>17</v>
      </c>
      <c r="D87" s="182"/>
      <c r="E87" s="41">
        <v>0</v>
      </c>
      <c r="F87" s="41">
        <v>0</v>
      </c>
      <c r="G87" s="41">
        <f>E87*F87</f>
        <v>0</v>
      </c>
      <c r="H87" s="50">
        <f>E87/E89*100</f>
        <v>0</v>
      </c>
      <c r="I87" s="41">
        <v>0</v>
      </c>
      <c r="J87" s="41">
        <v>0</v>
      </c>
      <c r="K87" s="41">
        <v>0</v>
      </c>
      <c r="L87" s="50">
        <f>I87/I89*100</f>
        <v>0</v>
      </c>
      <c r="M87" s="43">
        <v>0</v>
      </c>
      <c r="N87" s="43">
        <v>0</v>
      </c>
      <c r="O87" s="41">
        <v>0</v>
      </c>
      <c r="P87" s="44">
        <v>0</v>
      </c>
    </row>
    <row r="88" spans="1:16" ht="12.75" customHeight="1">
      <c r="A88" s="1">
        <v>35</v>
      </c>
      <c r="B88" s="190"/>
      <c r="C88" s="182" t="s">
        <v>28</v>
      </c>
      <c r="D88" s="182"/>
      <c r="E88" s="41">
        <v>4505</v>
      </c>
      <c r="F88" s="41">
        <f>G88/E88</f>
        <v>50</v>
      </c>
      <c r="G88" s="41">
        <v>225250</v>
      </c>
      <c r="H88" s="50">
        <f>E88/E89*100</f>
        <v>50.05555555555555</v>
      </c>
      <c r="I88" s="41">
        <v>4203</v>
      </c>
      <c r="J88" s="41">
        <f>K88/I88</f>
        <v>47.82036640494885</v>
      </c>
      <c r="K88" s="41">
        <v>200989</v>
      </c>
      <c r="L88" s="50">
        <f>I88/I89*100</f>
        <v>45.69968467978689</v>
      </c>
      <c r="M88" s="43">
        <f>I88/E88*100</f>
        <v>93.29633740288568</v>
      </c>
      <c r="N88" s="43">
        <f t="shared" si="6"/>
        <v>95.6407328098977</v>
      </c>
      <c r="O88" s="41">
        <f>K88/G88*100</f>
        <v>89.22930077691454</v>
      </c>
      <c r="P88" s="44">
        <f>L88/H88*100</f>
        <v>91.29792721822021</v>
      </c>
    </row>
    <row r="89" spans="1:16" ht="12.75" customHeight="1">
      <c r="A89" s="1">
        <v>36</v>
      </c>
      <c r="B89" s="190"/>
      <c r="C89" s="169" t="s">
        <v>29</v>
      </c>
      <c r="D89" s="169"/>
      <c r="E89" s="64">
        <f>SUM(E85:E88)</f>
        <v>9000</v>
      </c>
      <c r="F89" s="64">
        <f>G89/E89</f>
        <v>82.749</v>
      </c>
      <c r="G89" s="64">
        <f>SUM(G85:G88)</f>
        <v>744741</v>
      </c>
      <c r="H89" s="65">
        <v>100</v>
      </c>
      <c r="I89" s="64">
        <f>SUM(I85:I88)</f>
        <v>9197</v>
      </c>
      <c r="J89" s="70">
        <f>K89/I89</f>
        <v>85.73012939001849</v>
      </c>
      <c r="K89" s="64">
        <f>SUM(K85:K88)</f>
        <v>788460</v>
      </c>
      <c r="L89" s="65">
        <v>100</v>
      </c>
      <c r="M89" s="74">
        <f>I89/E89*100</f>
        <v>102.18888888888888</v>
      </c>
      <c r="N89" s="74">
        <f t="shared" si="6"/>
        <v>103.602616817144</v>
      </c>
      <c r="O89" s="64">
        <f>K89/G89*100</f>
        <v>105.87036298525258</v>
      </c>
      <c r="P89" s="75">
        <f>L89/H89*100</f>
        <v>100</v>
      </c>
    </row>
    <row r="90" spans="1:16" ht="12.75" customHeight="1">
      <c r="A90" s="76">
        <v>37</v>
      </c>
      <c r="B90" s="57"/>
      <c r="C90" s="192" t="s">
        <v>1</v>
      </c>
      <c r="D90" s="192"/>
      <c r="E90" s="58">
        <f>E67+E89</f>
        <v>9500</v>
      </c>
      <c r="F90" s="58">
        <f>G90/E90</f>
        <v>84.54326315789474</v>
      </c>
      <c r="G90" s="58">
        <f>G67+G89</f>
        <v>803161</v>
      </c>
      <c r="H90" s="59">
        <v>0</v>
      </c>
      <c r="I90" s="58">
        <f>I67+I89</f>
        <v>9983</v>
      </c>
      <c r="J90" s="58">
        <f>K90/I90</f>
        <v>87.36381849143544</v>
      </c>
      <c r="K90" s="58">
        <f>K67+K89</f>
        <v>872153</v>
      </c>
      <c r="L90" s="59">
        <v>0</v>
      </c>
      <c r="M90" s="77">
        <f>I90/E90*100</f>
        <v>105.08421052631579</v>
      </c>
      <c r="N90" s="77">
        <f>J90/F90*100</f>
        <v>103.33622719089158</v>
      </c>
      <c r="O90" s="58">
        <f>K90/G90*100</f>
        <v>108.59005853122848</v>
      </c>
      <c r="P90" s="78">
        <v>0</v>
      </c>
    </row>
    <row r="91" spans="1:16" ht="12.75" customHeight="1">
      <c r="A91" s="92"/>
      <c r="B91" s="93"/>
      <c r="C91" s="94"/>
      <c r="D91" s="94"/>
      <c r="E91" s="95"/>
      <c r="F91" s="96"/>
      <c r="G91" s="96"/>
      <c r="H91" s="97"/>
      <c r="I91" s="96"/>
      <c r="J91" s="96"/>
      <c r="K91" s="96"/>
      <c r="L91" s="97"/>
      <c r="M91" s="96"/>
      <c r="N91" s="96"/>
      <c r="O91" s="96"/>
      <c r="P91" s="36"/>
    </row>
    <row r="92" spans="1:16" ht="12.75" customHeight="1">
      <c r="A92" s="193" t="s">
        <v>2</v>
      </c>
      <c r="B92" s="193"/>
      <c r="C92" s="193"/>
      <c r="D92" s="193"/>
      <c r="E92" s="89"/>
      <c r="F92" s="90"/>
      <c r="G92" s="90"/>
      <c r="H92" s="91"/>
      <c r="I92" s="90"/>
      <c r="J92" s="90"/>
      <c r="K92" s="90"/>
      <c r="L92" s="91"/>
      <c r="M92" s="90"/>
      <c r="N92" s="90"/>
      <c r="O92" s="90"/>
      <c r="P92" s="36"/>
    </row>
    <row r="93" spans="1:16" ht="12.75" customHeight="1">
      <c r="A93" s="167" t="s">
        <v>95</v>
      </c>
      <c r="B93" s="167"/>
      <c r="C93" s="167"/>
      <c r="D93" s="167"/>
      <c r="F93" s="170" t="s">
        <v>38</v>
      </c>
      <c r="G93" s="170"/>
      <c r="H93" s="170"/>
      <c r="I93" s="170"/>
      <c r="J93" s="170"/>
      <c r="P93" s="36"/>
    </row>
    <row r="94" spans="1:16" ht="12.75" customHeight="1">
      <c r="A94" s="170" t="s">
        <v>96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</row>
    <row r="95" spans="1:16" ht="12.75" customHeight="1">
      <c r="A95" s="88"/>
      <c r="B95" s="168" t="s">
        <v>45</v>
      </c>
      <c r="C95" s="168"/>
      <c r="D95" s="168"/>
      <c r="M95" s="214" t="s">
        <v>58</v>
      </c>
      <c r="N95" s="214"/>
      <c r="O95" s="214"/>
      <c r="P95" s="214"/>
    </row>
    <row r="96" spans="1:16" ht="12.75" customHeight="1">
      <c r="A96" s="215" t="s">
        <v>5</v>
      </c>
      <c r="B96" s="216" t="s">
        <v>6</v>
      </c>
      <c r="C96" s="216"/>
      <c r="D96" s="216"/>
      <c r="E96" s="178" t="s">
        <v>97</v>
      </c>
      <c r="F96" s="179"/>
      <c r="G96" s="179"/>
      <c r="H96" s="180"/>
      <c r="I96" s="178" t="s">
        <v>98</v>
      </c>
      <c r="J96" s="179"/>
      <c r="K96" s="179"/>
      <c r="L96" s="180"/>
      <c r="M96" s="211" t="s">
        <v>39</v>
      </c>
      <c r="N96" s="212"/>
      <c r="O96" s="212"/>
      <c r="P96" s="213"/>
    </row>
    <row r="97" spans="1:16" ht="12.75" customHeight="1">
      <c r="A97" s="215"/>
      <c r="B97" s="216"/>
      <c r="C97" s="216"/>
      <c r="D97" s="216"/>
      <c r="E97" s="81" t="s">
        <v>7</v>
      </c>
      <c r="F97" s="52" t="s">
        <v>8</v>
      </c>
      <c r="G97" s="52" t="s">
        <v>9</v>
      </c>
      <c r="H97" s="53" t="s">
        <v>33</v>
      </c>
      <c r="I97" s="52" t="s">
        <v>7</v>
      </c>
      <c r="J97" s="52" t="s">
        <v>8</v>
      </c>
      <c r="K97" s="52" t="s">
        <v>9</v>
      </c>
      <c r="L97" s="53" t="s">
        <v>33</v>
      </c>
      <c r="M97" s="79" t="s">
        <v>40</v>
      </c>
      <c r="N97" s="79" t="s">
        <v>42</v>
      </c>
      <c r="O97" s="79" t="s">
        <v>41</v>
      </c>
      <c r="P97" s="80" t="s">
        <v>47</v>
      </c>
    </row>
    <row r="98" spans="1:16" ht="9.75" customHeight="1">
      <c r="A98" s="11">
        <v>1</v>
      </c>
      <c r="B98" s="186">
        <v>2</v>
      </c>
      <c r="C98" s="187"/>
      <c r="D98" s="188"/>
      <c r="E98" s="82">
        <v>3</v>
      </c>
      <c r="F98" s="21">
        <v>4</v>
      </c>
      <c r="G98" s="21">
        <v>5</v>
      </c>
      <c r="H98" s="21">
        <v>6</v>
      </c>
      <c r="I98" s="21">
        <v>7</v>
      </c>
      <c r="J98" s="21">
        <v>8</v>
      </c>
      <c r="K98" s="21">
        <v>9</v>
      </c>
      <c r="L98" s="21">
        <v>10</v>
      </c>
      <c r="M98" s="33">
        <v>11</v>
      </c>
      <c r="N98" s="33">
        <v>12</v>
      </c>
      <c r="O98" s="21">
        <v>13</v>
      </c>
      <c r="P98" s="34">
        <v>14</v>
      </c>
    </row>
    <row r="99" spans="1:16" ht="12.75" customHeight="1">
      <c r="A99" s="1">
        <v>1</v>
      </c>
      <c r="B99" s="171" t="s">
        <v>32</v>
      </c>
      <c r="C99" s="171" t="s">
        <v>10</v>
      </c>
      <c r="D99" s="1" t="s">
        <v>12</v>
      </c>
      <c r="E99" s="41">
        <v>0</v>
      </c>
      <c r="F99" s="41">
        <v>0</v>
      </c>
      <c r="G99" s="41">
        <f>E99*F99</f>
        <v>0</v>
      </c>
      <c r="H99" s="50">
        <v>0</v>
      </c>
      <c r="I99" s="41">
        <v>3</v>
      </c>
      <c r="J99" s="41">
        <f aca="true" t="shared" si="12" ref="J99:J112">K99/I99</f>
        <v>123.33333333333333</v>
      </c>
      <c r="K99" s="41">
        <v>370</v>
      </c>
      <c r="L99" s="50">
        <f>I99/I103*100</f>
        <v>15</v>
      </c>
      <c r="M99" s="43">
        <v>0</v>
      </c>
      <c r="N99" s="43">
        <v>0</v>
      </c>
      <c r="O99" s="41">
        <v>0</v>
      </c>
      <c r="P99" s="44">
        <v>0</v>
      </c>
    </row>
    <row r="100" spans="1:16" ht="12.75" customHeight="1">
      <c r="A100" s="1">
        <v>2</v>
      </c>
      <c r="B100" s="171"/>
      <c r="C100" s="171"/>
      <c r="D100" s="1" t="s">
        <v>37</v>
      </c>
      <c r="E100" s="41">
        <v>0</v>
      </c>
      <c r="F100" s="41">
        <v>0</v>
      </c>
      <c r="G100" s="41">
        <f>E100*F100</f>
        <v>0</v>
      </c>
      <c r="H100" s="50">
        <v>0</v>
      </c>
      <c r="I100" s="41">
        <v>6</v>
      </c>
      <c r="J100" s="41">
        <f t="shared" si="12"/>
        <v>116.83333333333333</v>
      </c>
      <c r="K100" s="41">
        <v>701</v>
      </c>
      <c r="L100" s="50">
        <f>I100/I103*100</f>
        <v>30</v>
      </c>
      <c r="M100" s="43">
        <v>0</v>
      </c>
      <c r="N100" s="43">
        <v>0</v>
      </c>
      <c r="O100" s="41">
        <v>0</v>
      </c>
      <c r="P100" s="44">
        <v>0</v>
      </c>
    </row>
    <row r="101" spans="1:16" ht="12.75" customHeight="1">
      <c r="A101" s="1">
        <v>3</v>
      </c>
      <c r="B101" s="171"/>
      <c r="C101" s="171"/>
      <c r="D101" s="1" t="s">
        <v>13</v>
      </c>
      <c r="E101" s="41">
        <v>0</v>
      </c>
      <c r="F101" s="41">
        <v>0</v>
      </c>
      <c r="G101" s="41">
        <f>E101*F101</f>
        <v>0</v>
      </c>
      <c r="H101" s="50">
        <v>0</v>
      </c>
      <c r="I101" s="41">
        <v>11</v>
      </c>
      <c r="J101" s="41">
        <f t="shared" si="12"/>
        <v>102.45454545454545</v>
      </c>
      <c r="K101" s="41">
        <v>1127</v>
      </c>
      <c r="L101" s="50">
        <f>I101/I103*100</f>
        <v>55.00000000000001</v>
      </c>
      <c r="M101" s="43">
        <v>0</v>
      </c>
      <c r="N101" s="43">
        <v>0</v>
      </c>
      <c r="O101" s="41">
        <v>0</v>
      </c>
      <c r="P101" s="44">
        <v>0</v>
      </c>
    </row>
    <row r="102" spans="1:16" ht="12.75" customHeight="1">
      <c r="A102" s="1">
        <v>4</v>
      </c>
      <c r="B102" s="171"/>
      <c r="C102" s="171"/>
      <c r="D102" s="1" t="s">
        <v>14</v>
      </c>
      <c r="E102" s="41">
        <v>0</v>
      </c>
      <c r="F102" s="41">
        <v>0</v>
      </c>
      <c r="G102" s="41">
        <f>E102*F102</f>
        <v>0</v>
      </c>
      <c r="H102" s="50">
        <v>0</v>
      </c>
      <c r="I102" s="41">
        <v>0</v>
      </c>
      <c r="J102" s="41">
        <v>0</v>
      </c>
      <c r="K102" s="41">
        <v>0</v>
      </c>
      <c r="L102" s="50">
        <v>0</v>
      </c>
      <c r="M102" s="43">
        <v>0</v>
      </c>
      <c r="N102" s="43">
        <v>0</v>
      </c>
      <c r="O102" s="41">
        <v>0</v>
      </c>
      <c r="P102" s="44">
        <v>0</v>
      </c>
    </row>
    <row r="103" spans="1:16" ht="12.75" customHeight="1">
      <c r="A103" s="1">
        <v>5</v>
      </c>
      <c r="B103" s="171"/>
      <c r="C103" s="171"/>
      <c r="D103" s="3" t="s">
        <v>0</v>
      </c>
      <c r="E103" s="122">
        <f>SUM(E99:E102)</f>
        <v>0</v>
      </c>
      <c r="F103" s="122">
        <v>0</v>
      </c>
      <c r="G103" s="122">
        <f>SUM(G99:G102)</f>
        <v>0</v>
      </c>
      <c r="H103" s="123">
        <f>SUM(H99:H102)</f>
        <v>0</v>
      </c>
      <c r="I103" s="149">
        <f>SUM(I99:I102)</f>
        <v>20</v>
      </c>
      <c r="J103" s="122">
        <f t="shared" si="12"/>
        <v>109.9</v>
      </c>
      <c r="K103" s="149">
        <f>SUM(K99:K102)</f>
        <v>2198</v>
      </c>
      <c r="L103" s="123">
        <v>100</v>
      </c>
      <c r="M103" s="122">
        <v>0</v>
      </c>
      <c r="N103" s="136">
        <v>0</v>
      </c>
      <c r="O103" s="149">
        <v>0</v>
      </c>
      <c r="P103" s="137">
        <v>0</v>
      </c>
    </row>
    <row r="104" spans="1:16" ht="12.75" customHeight="1">
      <c r="A104" s="1">
        <v>6</v>
      </c>
      <c r="B104" s="171"/>
      <c r="C104" s="171" t="s">
        <v>11</v>
      </c>
      <c r="D104" s="1" t="s">
        <v>12</v>
      </c>
      <c r="E104" s="41">
        <v>0</v>
      </c>
      <c r="F104" s="41">
        <v>0</v>
      </c>
      <c r="G104" s="41">
        <f>E104*F104</f>
        <v>0</v>
      </c>
      <c r="H104" s="50">
        <v>0</v>
      </c>
      <c r="I104" s="41">
        <v>0</v>
      </c>
      <c r="J104" s="41">
        <v>0</v>
      </c>
      <c r="K104" s="41">
        <v>0</v>
      </c>
      <c r="L104" s="50">
        <v>0</v>
      </c>
      <c r="M104" s="41">
        <v>0</v>
      </c>
      <c r="N104" s="43">
        <v>0</v>
      </c>
      <c r="O104" s="41">
        <v>0</v>
      </c>
      <c r="P104" s="44">
        <v>0</v>
      </c>
    </row>
    <row r="105" spans="1:16" ht="12.75" customHeight="1">
      <c r="A105" s="1">
        <v>7</v>
      </c>
      <c r="B105" s="171"/>
      <c r="C105" s="171"/>
      <c r="D105" s="1" t="s">
        <v>37</v>
      </c>
      <c r="E105" s="41">
        <v>0</v>
      </c>
      <c r="F105" s="41">
        <v>0</v>
      </c>
      <c r="G105" s="41">
        <f>E105*F105</f>
        <v>0</v>
      </c>
      <c r="H105" s="50">
        <v>0</v>
      </c>
      <c r="I105" s="41">
        <v>0</v>
      </c>
      <c r="J105" s="41">
        <v>0</v>
      </c>
      <c r="K105" s="41">
        <v>0</v>
      </c>
      <c r="L105" s="50">
        <v>0</v>
      </c>
      <c r="M105" s="41">
        <v>0</v>
      </c>
      <c r="N105" s="43">
        <v>0</v>
      </c>
      <c r="O105" s="41">
        <v>0</v>
      </c>
      <c r="P105" s="44">
        <v>0</v>
      </c>
    </row>
    <row r="106" spans="1:16" ht="12.75" customHeight="1">
      <c r="A106" s="1">
        <v>8</v>
      </c>
      <c r="B106" s="171"/>
      <c r="C106" s="171"/>
      <c r="D106" s="1" t="s">
        <v>13</v>
      </c>
      <c r="E106" s="41">
        <v>0</v>
      </c>
      <c r="F106" s="41">
        <v>0</v>
      </c>
      <c r="G106" s="41">
        <f>E106*F106</f>
        <v>0</v>
      </c>
      <c r="H106" s="50">
        <v>0</v>
      </c>
      <c r="I106" s="41">
        <v>0</v>
      </c>
      <c r="J106" s="41">
        <v>0</v>
      </c>
      <c r="K106" s="41">
        <v>0</v>
      </c>
      <c r="L106" s="50">
        <v>0</v>
      </c>
      <c r="M106" s="41">
        <v>0</v>
      </c>
      <c r="N106" s="43">
        <v>0</v>
      </c>
      <c r="O106" s="41">
        <v>0</v>
      </c>
      <c r="P106" s="44">
        <v>0</v>
      </c>
    </row>
    <row r="107" spans="1:16" ht="12.75" customHeight="1">
      <c r="A107" s="1">
        <v>9</v>
      </c>
      <c r="B107" s="171"/>
      <c r="C107" s="171"/>
      <c r="D107" s="1" t="s">
        <v>14</v>
      </c>
      <c r="E107" s="41">
        <v>0</v>
      </c>
      <c r="F107" s="41">
        <v>0</v>
      </c>
      <c r="G107" s="41">
        <f>E107*F107</f>
        <v>0</v>
      </c>
      <c r="H107" s="50">
        <v>0</v>
      </c>
      <c r="I107" s="41">
        <v>0</v>
      </c>
      <c r="J107" s="41">
        <v>0</v>
      </c>
      <c r="K107" s="41">
        <v>0</v>
      </c>
      <c r="L107" s="50">
        <v>0</v>
      </c>
      <c r="M107" s="41">
        <v>0</v>
      </c>
      <c r="N107" s="43">
        <v>0</v>
      </c>
      <c r="O107" s="41">
        <v>0</v>
      </c>
      <c r="P107" s="44">
        <v>0</v>
      </c>
    </row>
    <row r="108" spans="1:16" ht="12.75" customHeight="1">
      <c r="A108" s="1">
        <v>10</v>
      </c>
      <c r="B108" s="171"/>
      <c r="C108" s="171"/>
      <c r="D108" s="3" t="s">
        <v>0</v>
      </c>
      <c r="E108" s="122">
        <v>0</v>
      </c>
      <c r="F108" s="122">
        <v>0</v>
      </c>
      <c r="G108" s="122">
        <f>SUM(G104:G107)</f>
        <v>0</v>
      </c>
      <c r="H108" s="123">
        <f>SUM(H104:H107)</f>
        <v>0</v>
      </c>
      <c r="I108" s="149">
        <f>SUM(I104:I107)</f>
        <v>0</v>
      </c>
      <c r="J108" s="41">
        <v>0</v>
      </c>
      <c r="K108" s="149">
        <f>SUM(K104:K107)</f>
        <v>0</v>
      </c>
      <c r="L108" s="123">
        <v>0</v>
      </c>
      <c r="M108" s="122">
        <v>0</v>
      </c>
      <c r="N108" s="136">
        <v>0</v>
      </c>
      <c r="O108" s="122">
        <v>0</v>
      </c>
      <c r="P108" s="137">
        <v>0</v>
      </c>
    </row>
    <row r="109" spans="1:16" ht="12.75" customHeight="1">
      <c r="A109" s="1">
        <v>11</v>
      </c>
      <c r="B109" s="171"/>
      <c r="C109" s="185" t="s">
        <v>15</v>
      </c>
      <c r="D109" s="185"/>
      <c r="E109" s="122">
        <f>E103+E108</f>
        <v>0</v>
      </c>
      <c r="F109" s="122">
        <v>0</v>
      </c>
      <c r="G109" s="122">
        <f>G103+G108</f>
        <v>0</v>
      </c>
      <c r="H109" s="123">
        <v>0</v>
      </c>
      <c r="I109" s="149">
        <f>I103+I108</f>
        <v>20</v>
      </c>
      <c r="J109" s="122">
        <f t="shared" si="12"/>
        <v>109.9</v>
      </c>
      <c r="K109" s="149">
        <f>K103+K108</f>
        <v>2198</v>
      </c>
      <c r="L109" s="123">
        <f>K109/K112*100</f>
        <v>19.609242572932466</v>
      </c>
      <c r="M109" s="122">
        <v>0</v>
      </c>
      <c r="N109" s="136">
        <v>0</v>
      </c>
      <c r="O109" s="122">
        <v>0</v>
      </c>
      <c r="P109" s="137">
        <v>0</v>
      </c>
    </row>
    <row r="110" spans="1:16" ht="12.75" customHeight="1">
      <c r="A110" s="1">
        <v>12</v>
      </c>
      <c r="B110" s="171"/>
      <c r="C110" s="182" t="s">
        <v>16</v>
      </c>
      <c r="D110" s="182"/>
      <c r="E110" s="41">
        <v>0</v>
      </c>
      <c r="F110" s="41">
        <v>0</v>
      </c>
      <c r="G110" s="41">
        <f>E110*F110</f>
        <v>0</v>
      </c>
      <c r="H110" s="50">
        <v>0</v>
      </c>
      <c r="I110" s="41">
        <v>56</v>
      </c>
      <c r="J110" s="41">
        <f t="shared" si="12"/>
        <v>69.82142857142857</v>
      </c>
      <c r="K110" s="41">
        <v>3910</v>
      </c>
      <c r="L110" s="50">
        <f>K110/K112*100</f>
        <v>34.882683557855295</v>
      </c>
      <c r="M110" s="41">
        <v>0</v>
      </c>
      <c r="N110" s="43">
        <v>0</v>
      </c>
      <c r="O110" s="41">
        <v>0</v>
      </c>
      <c r="P110" s="44">
        <v>0</v>
      </c>
    </row>
    <row r="111" spans="1:16" ht="12.75" customHeight="1">
      <c r="A111" s="1">
        <v>13</v>
      </c>
      <c r="B111" s="171"/>
      <c r="C111" s="182" t="s">
        <v>17</v>
      </c>
      <c r="D111" s="182"/>
      <c r="E111" s="41">
        <v>0</v>
      </c>
      <c r="F111" s="41">
        <v>0</v>
      </c>
      <c r="G111" s="41">
        <f>E111*F111</f>
        <v>0</v>
      </c>
      <c r="H111" s="50">
        <v>0</v>
      </c>
      <c r="I111" s="41">
        <v>162</v>
      </c>
      <c r="J111" s="41">
        <f t="shared" si="12"/>
        <v>31.487654320987655</v>
      </c>
      <c r="K111" s="41">
        <v>5101</v>
      </c>
      <c r="L111" s="50">
        <f>K111/K112*100</f>
        <v>45.50807386921224</v>
      </c>
      <c r="M111" s="41">
        <v>0</v>
      </c>
      <c r="N111" s="43">
        <v>0</v>
      </c>
      <c r="O111" s="41">
        <v>0</v>
      </c>
      <c r="P111" s="44">
        <v>0</v>
      </c>
    </row>
    <row r="112" spans="1:16" ht="12.75" customHeight="1">
      <c r="A112" s="1">
        <v>14</v>
      </c>
      <c r="B112" s="171"/>
      <c r="C112" s="169" t="s">
        <v>18</v>
      </c>
      <c r="D112" s="169"/>
      <c r="E112" s="64">
        <f>SUM(E109:E111)</f>
        <v>0</v>
      </c>
      <c r="F112" s="64">
        <v>0</v>
      </c>
      <c r="G112" s="64">
        <f>SUM(G109:G111)</f>
        <v>0</v>
      </c>
      <c r="H112" s="65">
        <f>H109+H110+H111</f>
        <v>0</v>
      </c>
      <c r="I112" s="64">
        <f>SUM(I109:I111)</f>
        <v>238</v>
      </c>
      <c r="J112" s="64">
        <f t="shared" si="12"/>
        <v>47.096638655462186</v>
      </c>
      <c r="K112" s="64">
        <f>SUM(K109:K111)</f>
        <v>11209</v>
      </c>
      <c r="L112" s="65">
        <v>100</v>
      </c>
      <c r="M112" s="64">
        <v>0</v>
      </c>
      <c r="N112" s="74">
        <v>0</v>
      </c>
      <c r="O112" s="64">
        <v>0</v>
      </c>
      <c r="P112" s="75">
        <v>0</v>
      </c>
    </row>
    <row r="113" spans="1:16" ht="12.75" customHeight="1">
      <c r="A113" s="1">
        <v>15</v>
      </c>
      <c r="B113" s="189" t="s">
        <v>31</v>
      </c>
      <c r="C113" s="189" t="s">
        <v>3</v>
      </c>
      <c r="D113" s="1" t="s">
        <v>19</v>
      </c>
      <c r="E113" s="41">
        <v>0</v>
      </c>
      <c r="F113" s="41">
        <v>0</v>
      </c>
      <c r="G113" s="41">
        <f>E113*F113</f>
        <v>0</v>
      </c>
      <c r="H113" s="50">
        <v>0</v>
      </c>
      <c r="I113" s="41">
        <v>0</v>
      </c>
      <c r="J113" s="41">
        <v>0</v>
      </c>
      <c r="K113" s="41">
        <v>0</v>
      </c>
      <c r="L113" s="50">
        <v>0</v>
      </c>
      <c r="M113" s="41">
        <v>0</v>
      </c>
      <c r="N113" s="43">
        <v>0</v>
      </c>
      <c r="O113" s="41">
        <v>0</v>
      </c>
      <c r="P113" s="44">
        <v>0</v>
      </c>
    </row>
    <row r="114" spans="1:16" ht="12.75" customHeight="1">
      <c r="A114" s="1">
        <v>16</v>
      </c>
      <c r="B114" s="190"/>
      <c r="C114" s="190"/>
      <c r="D114" s="1" t="s">
        <v>20</v>
      </c>
      <c r="E114" s="41">
        <v>0</v>
      </c>
      <c r="F114" s="41">
        <v>0</v>
      </c>
      <c r="G114" s="41">
        <f>E114*F114</f>
        <v>0</v>
      </c>
      <c r="H114" s="50">
        <v>0</v>
      </c>
      <c r="I114" s="41">
        <v>0</v>
      </c>
      <c r="J114" s="41">
        <v>0</v>
      </c>
      <c r="K114" s="41">
        <v>0</v>
      </c>
      <c r="L114" s="50">
        <v>0</v>
      </c>
      <c r="M114" s="41">
        <v>0</v>
      </c>
      <c r="N114" s="43">
        <v>0</v>
      </c>
      <c r="O114" s="41">
        <v>0</v>
      </c>
      <c r="P114" s="44">
        <v>0</v>
      </c>
    </row>
    <row r="115" spans="1:16" ht="12.75" customHeight="1">
      <c r="A115" s="1">
        <v>17</v>
      </c>
      <c r="B115" s="190"/>
      <c r="C115" s="190"/>
      <c r="D115" s="1" t="s">
        <v>21</v>
      </c>
      <c r="E115" s="41">
        <v>0</v>
      </c>
      <c r="F115" s="41">
        <v>0</v>
      </c>
      <c r="G115" s="41">
        <f>E115*F115</f>
        <v>0</v>
      </c>
      <c r="H115" s="50">
        <v>0</v>
      </c>
      <c r="I115" s="41">
        <v>0</v>
      </c>
      <c r="J115" s="41">
        <v>0</v>
      </c>
      <c r="K115" s="41">
        <v>0</v>
      </c>
      <c r="L115" s="50">
        <v>0</v>
      </c>
      <c r="M115" s="41">
        <v>0</v>
      </c>
      <c r="N115" s="43">
        <v>0</v>
      </c>
      <c r="O115" s="41">
        <v>0</v>
      </c>
      <c r="P115" s="44">
        <v>0</v>
      </c>
    </row>
    <row r="116" spans="1:16" ht="12.75" customHeight="1">
      <c r="A116" s="1">
        <v>18</v>
      </c>
      <c r="B116" s="190"/>
      <c r="C116" s="190"/>
      <c r="D116" s="1" t="s">
        <v>22</v>
      </c>
      <c r="E116" s="41">
        <v>0</v>
      </c>
      <c r="F116" s="41">
        <v>0</v>
      </c>
      <c r="G116" s="41">
        <f>E116*F116</f>
        <v>0</v>
      </c>
      <c r="H116" s="50">
        <v>0</v>
      </c>
      <c r="I116" s="41">
        <v>3</v>
      </c>
      <c r="J116" s="41">
        <f>K116/I116</f>
        <v>194.33333333333334</v>
      </c>
      <c r="K116" s="41">
        <v>583</v>
      </c>
      <c r="L116" s="50">
        <v>100</v>
      </c>
      <c r="M116" s="41">
        <v>0</v>
      </c>
      <c r="N116" s="43">
        <v>0</v>
      </c>
      <c r="O116" s="41">
        <v>0</v>
      </c>
      <c r="P116" s="44">
        <v>0</v>
      </c>
    </row>
    <row r="117" spans="1:16" ht="12.75" customHeight="1">
      <c r="A117" s="1">
        <v>19</v>
      </c>
      <c r="B117" s="190"/>
      <c r="C117" s="190"/>
      <c r="D117" s="1" t="s">
        <v>23</v>
      </c>
      <c r="E117" s="41">
        <v>0</v>
      </c>
      <c r="F117" s="41">
        <v>0</v>
      </c>
      <c r="G117" s="41">
        <f>E117*F117</f>
        <v>0</v>
      </c>
      <c r="H117" s="50">
        <v>0</v>
      </c>
      <c r="I117" s="41">
        <v>0</v>
      </c>
      <c r="J117" s="41">
        <v>0</v>
      </c>
      <c r="K117" s="41">
        <v>0</v>
      </c>
      <c r="L117" s="50">
        <v>0</v>
      </c>
      <c r="M117" s="41">
        <v>0</v>
      </c>
      <c r="N117" s="43">
        <v>0</v>
      </c>
      <c r="O117" s="41">
        <v>0</v>
      </c>
      <c r="P117" s="44">
        <v>0</v>
      </c>
    </row>
    <row r="118" spans="1:16" ht="12.75" customHeight="1">
      <c r="A118" s="1">
        <v>20</v>
      </c>
      <c r="B118" s="190"/>
      <c r="C118" s="191"/>
      <c r="D118" s="3" t="s">
        <v>0</v>
      </c>
      <c r="E118" s="122">
        <f>SUM(E113:E117)</f>
        <v>0</v>
      </c>
      <c r="F118" s="122">
        <v>0</v>
      </c>
      <c r="G118" s="122">
        <f>SUM(G113:G117)</f>
        <v>0</v>
      </c>
      <c r="H118" s="123">
        <f>SUM(H113:H117)</f>
        <v>0</v>
      </c>
      <c r="I118" s="149">
        <f>SUM(I113:I117)</f>
        <v>3</v>
      </c>
      <c r="J118" s="122">
        <f>K118/I118</f>
        <v>194.33333333333334</v>
      </c>
      <c r="K118" s="149">
        <f>SUM(K113:K117)</f>
        <v>583</v>
      </c>
      <c r="L118" s="50">
        <v>100</v>
      </c>
      <c r="M118" s="41">
        <v>0</v>
      </c>
      <c r="N118" s="43">
        <v>0</v>
      </c>
      <c r="O118" s="41">
        <v>0</v>
      </c>
      <c r="P118" s="44">
        <v>0</v>
      </c>
    </row>
    <row r="119" spans="1:16" ht="12.75" customHeight="1">
      <c r="A119" s="1">
        <v>21</v>
      </c>
      <c r="B119" s="190"/>
      <c r="C119" s="189" t="s">
        <v>4</v>
      </c>
      <c r="D119" s="1" t="s">
        <v>19</v>
      </c>
      <c r="E119" s="41">
        <v>0</v>
      </c>
      <c r="F119" s="41">
        <v>0</v>
      </c>
      <c r="G119" s="41">
        <f>E119*F119</f>
        <v>0</v>
      </c>
      <c r="H119" s="50">
        <v>0</v>
      </c>
      <c r="I119" s="41">
        <v>0</v>
      </c>
      <c r="J119" s="41">
        <v>0</v>
      </c>
      <c r="K119" s="41">
        <v>0</v>
      </c>
      <c r="L119" s="50">
        <v>0</v>
      </c>
      <c r="M119" s="41">
        <v>0</v>
      </c>
      <c r="N119" s="43">
        <v>0</v>
      </c>
      <c r="O119" s="41">
        <v>0</v>
      </c>
      <c r="P119" s="44">
        <v>0</v>
      </c>
    </row>
    <row r="120" spans="1:16" ht="12.75" customHeight="1">
      <c r="A120" s="1">
        <v>22</v>
      </c>
      <c r="B120" s="190"/>
      <c r="C120" s="190"/>
      <c r="D120" s="1" t="s">
        <v>21</v>
      </c>
      <c r="E120" s="41">
        <v>0</v>
      </c>
      <c r="F120" s="41">
        <v>0</v>
      </c>
      <c r="G120" s="41">
        <f>E120*F120</f>
        <v>0</v>
      </c>
      <c r="H120" s="50">
        <v>0</v>
      </c>
      <c r="I120" s="41">
        <v>0</v>
      </c>
      <c r="J120" s="41">
        <v>0</v>
      </c>
      <c r="K120" s="41">
        <v>0</v>
      </c>
      <c r="L120" s="50">
        <v>0</v>
      </c>
      <c r="M120" s="41">
        <v>0</v>
      </c>
      <c r="N120" s="43">
        <v>0</v>
      </c>
      <c r="O120" s="41">
        <v>0</v>
      </c>
      <c r="P120" s="44">
        <v>0</v>
      </c>
    </row>
    <row r="121" spans="1:16" ht="12.75" customHeight="1">
      <c r="A121" s="1">
        <v>23</v>
      </c>
      <c r="B121" s="190"/>
      <c r="C121" s="190"/>
      <c r="D121" s="1" t="s">
        <v>22</v>
      </c>
      <c r="E121" s="41">
        <v>0</v>
      </c>
      <c r="F121" s="41">
        <v>0</v>
      </c>
      <c r="G121" s="41">
        <f>E121*F121</f>
        <v>0</v>
      </c>
      <c r="H121" s="50">
        <v>0</v>
      </c>
      <c r="I121" s="41">
        <v>1</v>
      </c>
      <c r="J121" s="41">
        <v>307</v>
      </c>
      <c r="K121" s="41">
        <v>307</v>
      </c>
      <c r="L121" s="50">
        <v>100</v>
      </c>
      <c r="M121" s="41">
        <v>0</v>
      </c>
      <c r="N121" s="43">
        <v>0</v>
      </c>
      <c r="O121" s="41">
        <v>0</v>
      </c>
      <c r="P121" s="44">
        <v>0</v>
      </c>
    </row>
    <row r="122" spans="1:16" ht="12.75" customHeight="1">
      <c r="A122" s="1">
        <v>24</v>
      </c>
      <c r="B122" s="190"/>
      <c r="C122" s="190"/>
      <c r="D122" s="1" t="s">
        <v>23</v>
      </c>
      <c r="E122" s="41">
        <v>0</v>
      </c>
      <c r="F122" s="41">
        <v>0</v>
      </c>
      <c r="G122" s="41">
        <f>E122*F122</f>
        <v>0</v>
      </c>
      <c r="H122" s="50">
        <v>0</v>
      </c>
      <c r="I122" s="41">
        <v>0</v>
      </c>
      <c r="J122" s="41">
        <v>0</v>
      </c>
      <c r="K122" s="41">
        <v>0</v>
      </c>
      <c r="L122" s="50">
        <v>0</v>
      </c>
      <c r="M122" s="43">
        <v>0</v>
      </c>
      <c r="N122" s="43">
        <v>0</v>
      </c>
      <c r="O122" s="41">
        <v>0</v>
      </c>
      <c r="P122" s="44">
        <v>0</v>
      </c>
    </row>
    <row r="123" spans="1:16" ht="12.75" customHeight="1">
      <c r="A123" s="1">
        <v>25</v>
      </c>
      <c r="B123" s="190"/>
      <c r="C123" s="191"/>
      <c r="D123" s="3" t="s">
        <v>0</v>
      </c>
      <c r="E123" s="122">
        <f>SUM(E119:E122)</f>
        <v>0</v>
      </c>
      <c r="F123" s="122">
        <v>0</v>
      </c>
      <c r="G123" s="122">
        <f>SUM(G119:G122)</f>
        <v>0</v>
      </c>
      <c r="H123" s="123">
        <v>0</v>
      </c>
      <c r="I123" s="149">
        <f>SUM(I119:I122)</f>
        <v>1</v>
      </c>
      <c r="J123" s="122">
        <v>307</v>
      </c>
      <c r="K123" s="149">
        <f>SUM(K119:K122)</f>
        <v>307</v>
      </c>
      <c r="L123" s="123">
        <v>100</v>
      </c>
      <c r="M123" s="136">
        <v>0</v>
      </c>
      <c r="N123" s="136">
        <v>0</v>
      </c>
      <c r="O123" s="122">
        <v>0</v>
      </c>
      <c r="P123" s="137">
        <v>0</v>
      </c>
    </row>
    <row r="124" spans="1:16" ht="12.75" customHeight="1">
      <c r="A124" s="1">
        <v>26</v>
      </c>
      <c r="B124" s="190"/>
      <c r="C124" s="189" t="s">
        <v>24</v>
      </c>
      <c r="D124" s="1" t="s">
        <v>19</v>
      </c>
      <c r="E124" s="41">
        <v>0</v>
      </c>
      <c r="F124" s="41">
        <v>0</v>
      </c>
      <c r="G124" s="41">
        <f>E124*F124</f>
        <v>0</v>
      </c>
      <c r="H124" s="50">
        <v>0</v>
      </c>
      <c r="I124" s="41">
        <v>0</v>
      </c>
      <c r="J124" s="41">
        <v>0</v>
      </c>
      <c r="K124" s="41">
        <v>0</v>
      </c>
      <c r="L124" s="50">
        <v>0</v>
      </c>
      <c r="M124" s="43">
        <v>0</v>
      </c>
      <c r="N124" s="43">
        <v>0</v>
      </c>
      <c r="O124" s="41">
        <v>0</v>
      </c>
      <c r="P124" s="44">
        <v>0</v>
      </c>
    </row>
    <row r="125" spans="1:16" ht="12.75" customHeight="1">
      <c r="A125" s="1">
        <v>27</v>
      </c>
      <c r="B125" s="190"/>
      <c r="C125" s="190"/>
      <c r="D125" s="1" t="s">
        <v>20</v>
      </c>
      <c r="E125" s="41">
        <v>0</v>
      </c>
      <c r="F125" s="41">
        <v>0</v>
      </c>
      <c r="G125" s="41">
        <f>E125*F125</f>
        <v>0</v>
      </c>
      <c r="H125" s="50">
        <v>0</v>
      </c>
      <c r="I125" s="41">
        <v>0</v>
      </c>
      <c r="J125" s="41">
        <v>0</v>
      </c>
      <c r="K125" s="41">
        <v>0</v>
      </c>
      <c r="L125" s="50">
        <v>0</v>
      </c>
      <c r="M125" s="43">
        <v>0</v>
      </c>
      <c r="N125" s="43">
        <v>0</v>
      </c>
      <c r="O125" s="41">
        <v>0</v>
      </c>
      <c r="P125" s="44">
        <v>0</v>
      </c>
    </row>
    <row r="126" spans="1:16" ht="12.75" customHeight="1">
      <c r="A126" s="1">
        <v>28</v>
      </c>
      <c r="B126" s="190"/>
      <c r="C126" s="190"/>
      <c r="D126" s="1" t="s">
        <v>21</v>
      </c>
      <c r="E126" s="41">
        <v>0</v>
      </c>
      <c r="F126" s="41">
        <v>0</v>
      </c>
      <c r="G126" s="41">
        <f>E126*F126</f>
        <v>0</v>
      </c>
      <c r="H126" s="50">
        <v>0</v>
      </c>
      <c r="I126" s="41">
        <v>0</v>
      </c>
      <c r="J126" s="41">
        <v>0</v>
      </c>
      <c r="K126" s="41">
        <v>0</v>
      </c>
      <c r="L126" s="50">
        <v>0</v>
      </c>
      <c r="M126" s="43">
        <v>0</v>
      </c>
      <c r="N126" s="43">
        <v>0</v>
      </c>
      <c r="O126" s="41">
        <v>0</v>
      </c>
      <c r="P126" s="44">
        <v>0</v>
      </c>
    </row>
    <row r="127" spans="1:16" ht="12.75" customHeight="1">
      <c r="A127" s="1">
        <v>29</v>
      </c>
      <c r="B127" s="190"/>
      <c r="C127" s="190"/>
      <c r="D127" s="1" t="s">
        <v>22</v>
      </c>
      <c r="E127" s="41">
        <v>0</v>
      </c>
      <c r="F127" s="41">
        <v>0</v>
      </c>
      <c r="G127" s="41">
        <f>E127*F127</f>
        <v>0</v>
      </c>
      <c r="H127" s="50">
        <v>0</v>
      </c>
      <c r="I127" s="41">
        <v>0</v>
      </c>
      <c r="J127" s="41">
        <v>0</v>
      </c>
      <c r="K127" s="41">
        <v>0</v>
      </c>
      <c r="L127" s="50">
        <v>0</v>
      </c>
      <c r="M127" s="43">
        <v>0</v>
      </c>
      <c r="N127" s="43">
        <v>0</v>
      </c>
      <c r="O127" s="41">
        <v>0</v>
      </c>
      <c r="P127" s="44">
        <v>0</v>
      </c>
    </row>
    <row r="128" spans="1:16" ht="12.75" customHeight="1">
      <c r="A128" s="1">
        <v>30</v>
      </c>
      <c r="B128" s="190"/>
      <c r="C128" s="191"/>
      <c r="D128" s="3" t="s">
        <v>0</v>
      </c>
      <c r="E128" s="122">
        <v>0</v>
      </c>
      <c r="F128" s="122">
        <v>0</v>
      </c>
      <c r="G128" s="122">
        <f>SUM(G124:G127)</f>
        <v>0</v>
      </c>
      <c r="H128" s="123">
        <v>0</v>
      </c>
      <c r="I128" s="149">
        <f>SUM(I124:I127)</f>
        <v>0</v>
      </c>
      <c r="J128" s="122">
        <v>0</v>
      </c>
      <c r="K128" s="149">
        <f>SUM(K124:K127)</f>
        <v>0</v>
      </c>
      <c r="L128" s="123">
        <v>0</v>
      </c>
      <c r="M128" s="136">
        <v>0</v>
      </c>
      <c r="N128" s="136">
        <v>0</v>
      </c>
      <c r="O128" s="122">
        <v>0</v>
      </c>
      <c r="P128" s="137">
        <v>0</v>
      </c>
    </row>
    <row r="129" spans="1:16" ht="12.75" customHeight="1">
      <c r="A129" s="1">
        <v>31</v>
      </c>
      <c r="B129" s="190"/>
      <c r="C129" s="182" t="s">
        <v>25</v>
      </c>
      <c r="D129" s="182"/>
      <c r="E129" s="41">
        <v>0</v>
      </c>
      <c r="F129" s="41">
        <v>0</v>
      </c>
      <c r="G129" s="41">
        <f>E129*F129</f>
        <v>0</v>
      </c>
      <c r="H129" s="50">
        <v>0</v>
      </c>
      <c r="I129" s="41">
        <v>0</v>
      </c>
      <c r="J129" s="41">
        <v>0</v>
      </c>
      <c r="K129" s="41">
        <v>0</v>
      </c>
      <c r="L129" s="50">
        <v>0</v>
      </c>
      <c r="M129" s="43">
        <v>0</v>
      </c>
      <c r="N129" s="43">
        <v>0</v>
      </c>
      <c r="O129" s="41">
        <v>0</v>
      </c>
      <c r="P129" s="44">
        <v>0</v>
      </c>
    </row>
    <row r="130" spans="1:16" ht="12.75" customHeight="1">
      <c r="A130" s="1">
        <v>32</v>
      </c>
      <c r="B130" s="190"/>
      <c r="C130" s="185" t="s">
        <v>26</v>
      </c>
      <c r="D130" s="185"/>
      <c r="E130" s="122">
        <f>E118+E123+E128+E129</f>
        <v>0</v>
      </c>
      <c r="F130" s="122">
        <v>0</v>
      </c>
      <c r="G130" s="122">
        <f>G118+G123+G128+G129</f>
        <v>0</v>
      </c>
      <c r="H130" s="123">
        <v>0</v>
      </c>
      <c r="I130" s="149">
        <f>I118+I123+I128+I129</f>
        <v>4</v>
      </c>
      <c r="J130" s="122">
        <v>223</v>
      </c>
      <c r="K130" s="149">
        <f>K118+K123+K128+K129</f>
        <v>890</v>
      </c>
      <c r="L130" s="123">
        <v>100</v>
      </c>
      <c r="M130" s="136">
        <v>0</v>
      </c>
      <c r="N130" s="136">
        <v>0</v>
      </c>
      <c r="O130" s="122">
        <v>0</v>
      </c>
      <c r="P130" s="137">
        <v>0</v>
      </c>
    </row>
    <row r="131" spans="1:16" ht="12.75" customHeight="1">
      <c r="A131" s="1">
        <v>33</v>
      </c>
      <c r="B131" s="190"/>
      <c r="C131" s="182" t="s">
        <v>27</v>
      </c>
      <c r="D131" s="182"/>
      <c r="E131" s="41">
        <v>0</v>
      </c>
      <c r="F131" s="41">
        <v>0</v>
      </c>
      <c r="G131" s="41">
        <f>E131*F131</f>
        <v>0</v>
      </c>
      <c r="H131" s="50">
        <v>0</v>
      </c>
      <c r="I131" s="41">
        <v>0</v>
      </c>
      <c r="J131" s="41">
        <v>0</v>
      </c>
      <c r="K131" s="41">
        <v>0</v>
      </c>
      <c r="L131" s="50">
        <v>0</v>
      </c>
      <c r="M131" s="43">
        <v>0</v>
      </c>
      <c r="N131" s="43">
        <v>0</v>
      </c>
      <c r="O131" s="41">
        <v>0</v>
      </c>
      <c r="P131" s="44">
        <v>0</v>
      </c>
    </row>
    <row r="132" spans="1:16" ht="12.75" customHeight="1">
      <c r="A132" s="1">
        <v>34</v>
      </c>
      <c r="B132" s="190"/>
      <c r="C132" s="182" t="s">
        <v>17</v>
      </c>
      <c r="D132" s="182"/>
      <c r="E132" s="41">
        <v>0</v>
      </c>
      <c r="F132" s="41">
        <v>0</v>
      </c>
      <c r="G132" s="41">
        <f>E132*F132</f>
        <v>0</v>
      </c>
      <c r="H132" s="50">
        <v>0</v>
      </c>
      <c r="I132" s="41">
        <v>0</v>
      </c>
      <c r="J132" s="41">
        <v>0</v>
      </c>
      <c r="K132" s="41">
        <v>0</v>
      </c>
      <c r="L132" s="50">
        <v>0</v>
      </c>
      <c r="M132" s="43">
        <v>0</v>
      </c>
      <c r="N132" s="43">
        <v>0</v>
      </c>
      <c r="O132" s="41">
        <v>0</v>
      </c>
      <c r="P132" s="44">
        <v>0</v>
      </c>
    </row>
    <row r="133" spans="1:16" ht="12.75" customHeight="1">
      <c r="A133" s="1">
        <v>35</v>
      </c>
      <c r="B133" s="190"/>
      <c r="C133" s="182" t="s">
        <v>28</v>
      </c>
      <c r="D133" s="182"/>
      <c r="E133" s="41">
        <v>0</v>
      </c>
      <c r="F133" s="41">
        <v>0</v>
      </c>
      <c r="G133" s="41">
        <v>0</v>
      </c>
      <c r="H133" s="50">
        <v>0</v>
      </c>
      <c r="I133" s="41">
        <v>0</v>
      </c>
      <c r="J133" s="41">
        <v>0</v>
      </c>
      <c r="K133" s="41">
        <v>0</v>
      </c>
      <c r="L133" s="50">
        <v>0</v>
      </c>
      <c r="M133" s="43">
        <v>0</v>
      </c>
      <c r="N133" s="43">
        <v>0</v>
      </c>
      <c r="O133" s="41">
        <v>0</v>
      </c>
      <c r="P133" s="44">
        <v>0</v>
      </c>
    </row>
    <row r="134" spans="1:16" ht="12.75" customHeight="1">
      <c r="A134" s="1">
        <v>36</v>
      </c>
      <c r="B134" s="190"/>
      <c r="C134" s="169" t="s">
        <v>29</v>
      </c>
      <c r="D134" s="169"/>
      <c r="E134" s="64">
        <f>SUM(E130:E133)</f>
        <v>0</v>
      </c>
      <c r="F134" s="159">
        <v>0</v>
      </c>
      <c r="G134" s="64">
        <f>SUM(G130:G133)</f>
        <v>0</v>
      </c>
      <c r="H134" s="65">
        <f>H130+H131+H132+H133</f>
        <v>0</v>
      </c>
      <c r="I134" s="64">
        <f>SUM(I130:I133)</f>
        <v>4</v>
      </c>
      <c r="J134" s="64">
        <v>223</v>
      </c>
      <c r="K134" s="64">
        <f>SUM(K130:K133)</f>
        <v>890</v>
      </c>
      <c r="L134" s="65">
        <v>100</v>
      </c>
      <c r="M134" s="160">
        <v>0</v>
      </c>
      <c r="N134" s="160">
        <v>0</v>
      </c>
      <c r="O134" s="159">
        <v>0</v>
      </c>
      <c r="P134" s="161">
        <v>0</v>
      </c>
    </row>
    <row r="135" spans="1:16" ht="12.75" customHeight="1">
      <c r="A135" s="1">
        <v>37</v>
      </c>
      <c r="B135" s="190"/>
      <c r="C135" s="182" t="s">
        <v>30</v>
      </c>
      <c r="D135" s="182"/>
      <c r="E135" s="41">
        <v>8500</v>
      </c>
      <c r="F135" s="41">
        <v>26</v>
      </c>
      <c r="G135" s="41">
        <f>E135*F135</f>
        <v>221000</v>
      </c>
      <c r="H135" s="50">
        <v>100</v>
      </c>
      <c r="I135" s="41">
        <v>5280</v>
      </c>
      <c r="J135" s="41">
        <f>K135/I135</f>
        <v>25.770075757575757</v>
      </c>
      <c r="K135" s="41">
        <v>136066</v>
      </c>
      <c r="L135" s="50">
        <v>100</v>
      </c>
      <c r="M135" s="43">
        <f>I135/E135*100</f>
        <v>62.117647058823536</v>
      </c>
      <c r="N135" s="43">
        <f>J135/F135*100</f>
        <v>99.11567599067598</v>
      </c>
      <c r="O135" s="41">
        <f>K135/G135*100</f>
        <v>61.5683257918552</v>
      </c>
      <c r="P135" s="44">
        <f>L135/H135*100</f>
        <v>100</v>
      </c>
    </row>
    <row r="136" spans="1:16" ht="12.75" customHeight="1">
      <c r="A136" s="76">
        <v>38</v>
      </c>
      <c r="B136" s="57"/>
      <c r="C136" s="192" t="s">
        <v>1</v>
      </c>
      <c r="D136" s="192"/>
      <c r="E136" s="58">
        <f>E112+E134+E135</f>
        <v>8500</v>
      </c>
      <c r="F136" s="58">
        <f>G136/E136</f>
        <v>26</v>
      </c>
      <c r="G136" s="58">
        <f>G112+G134+G135</f>
        <v>221000</v>
      </c>
      <c r="H136" s="59">
        <v>0</v>
      </c>
      <c r="I136" s="58">
        <f>I112+I134+I135</f>
        <v>5522</v>
      </c>
      <c r="J136" s="58">
        <f>K136/I136</f>
        <v>26.831763853676204</v>
      </c>
      <c r="K136" s="58">
        <f>K112+K134+K135</f>
        <v>148165</v>
      </c>
      <c r="L136" s="59">
        <v>0</v>
      </c>
      <c r="M136" s="77">
        <f>I136/E136*100</f>
        <v>64.96470588235294</v>
      </c>
      <c r="N136" s="77">
        <f>J136/F136*100</f>
        <v>103.19909174490847</v>
      </c>
      <c r="O136" s="58">
        <f>K136/G136*100</f>
        <v>67.04298642533936</v>
      </c>
      <c r="P136" s="78">
        <v>0</v>
      </c>
    </row>
    <row r="137" spans="1:16" ht="12.75" customHeight="1">
      <c r="A137" s="7"/>
      <c r="B137" s="7"/>
      <c r="C137" s="7"/>
      <c r="D137" s="7"/>
      <c r="E137" s="85"/>
      <c r="F137" s="22"/>
      <c r="G137" s="22"/>
      <c r="H137" s="38"/>
      <c r="I137" s="22"/>
      <c r="J137" s="22"/>
      <c r="K137" s="22"/>
      <c r="L137" s="38"/>
      <c r="M137" s="22"/>
      <c r="N137" s="22"/>
      <c r="O137" s="22"/>
      <c r="P137" s="36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 customHeight="1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" customHeight="1">
      <c r="A144" s="9"/>
      <c r="B144" s="9"/>
      <c r="C144" s="9"/>
      <c r="D144" s="9"/>
    </row>
    <row r="145" spans="1:4" ht="12" customHeight="1">
      <c r="A145" s="9"/>
      <c r="B145" s="9"/>
      <c r="C145" s="9"/>
      <c r="D145" s="9"/>
    </row>
    <row r="146" spans="1:4" ht="12" customHeight="1">
      <c r="A146" s="9"/>
      <c r="B146" s="9"/>
      <c r="C146" s="9"/>
      <c r="D146" s="9"/>
    </row>
    <row r="147" spans="1:4" ht="12" customHeight="1">
      <c r="A147" s="9"/>
      <c r="B147" s="9"/>
      <c r="C147" s="9"/>
      <c r="D147" s="9"/>
    </row>
    <row r="148" spans="1:4" ht="12" customHeight="1">
      <c r="A148" s="9"/>
      <c r="B148" s="9"/>
      <c r="C148" s="9"/>
      <c r="D148" s="9"/>
    </row>
    <row r="149" spans="1:4" ht="12" customHeight="1">
      <c r="A149" s="9"/>
      <c r="B149" s="9"/>
      <c r="C149" s="9"/>
      <c r="D149" s="9"/>
    </row>
    <row r="150" spans="1:4" ht="12" customHeight="1">
      <c r="A150" s="9"/>
      <c r="B150" s="9"/>
      <c r="C150" s="9"/>
      <c r="D150" s="9"/>
    </row>
    <row r="151" spans="1:4" ht="12" customHeight="1">
      <c r="A151" s="9"/>
      <c r="B151" s="9"/>
      <c r="C151" s="9"/>
      <c r="D151" s="9"/>
    </row>
    <row r="152" spans="1:4" ht="12" customHeight="1">
      <c r="A152" s="9"/>
      <c r="B152" s="9"/>
      <c r="C152" s="9"/>
      <c r="D152" s="9"/>
    </row>
    <row r="153" spans="1:4" ht="12" customHeight="1">
      <c r="A153" s="9"/>
      <c r="B153" s="9"/>
      <c r="C153" s="9"/>
      <c r="D153" s="9"/>
    </row>
    <row r="154" spans="1:4" ht="12" customHeight="1">
      <c r="A154" s="9"/>
      <c r="B154" s="9"/>
      <c r="C154" s="9"/>
      <c r="D154" s="9"/>
    </row>
    <row r="155" spans="1:4" ht="12" customHeight="1">
      <c r="A155" s="9"/>
      <c r="B155" s="9"/>
      <c r="C155" s="9"/>
      <c r="D155" s="9"/>
    </row>
    <row r="156" spans="1:4" ht="12" customHeight="1">
      <c r="A156" s="9"/>
      <c r="B156" s="9"/>
      <c r="C156" s="9"/>
      <c r="D156" s="9"/>
    </row>
    <row r="157" spans="1:4" ht="12" customHeight="1">
      <c r="A157" s="9"/>
      <c r="B157" s="9"/>
      <c r="C157" s="9"/>
      <c r="D157" s="9"/>
    </row>
    <row r="158" spans="1:4" ht="12" customHeight="1">
      <c r="A158" s="10"/>
      <c r="B158" s="10"/>
      <c r="C158" s="10"/>
      <c r="D158" s="10"/>
    </row>
    <row r="159" spans="1:4" ht="12" customHeight="1">
      <c r="A159" s="9"/>
      <c r="B159" s="9"/>
      <c r="C159" s="9"/>
      <c r="D159" s="9"/>
    </row>
    <row r="160" spans="1:4" ht="12" customHeight="1">
      <c r="A160" s="9"/>
      <c r="B160" s="9"/>
      <c r="C160" s="9"/>
      <c r="D160" s="9"/>
    </row>
    <row r="161" spans="1:4" ht="12" customHeight="1">
      <c r="A161" s="9"/>
      <c r="B161" s="9"/>
      <c r="C161" s="9"/>
      <c r="D161" s="9"/>
    </row>
    <row r="162" spans="1:4" ht="12" customHeight="1">
      <c r="A162" s="9"/>
      <c r="B162" s="9"/>
      <c r="C162" s="9"/>
      <c r="D162" s="9"/>
    </row>
    <row r="163" spans="1:4" ht="12" customHeight="1">
      <c r="A163" s="9"/>
      <c r="B163" s="9"/>
      <c r="C163" s="9"/>
      <c r="D163" s="9"/>
    </row>
    <row r="164" spans="1:4" ht="12" customHeight="1">
      <c r="A164" s="9"/>
      <c r="B164" s="9"/>
      <c r="C164" s="9"/>
      <c r="D164" s="9"/>
    </row>
    <row r="165" spans="1:4" ht="12" customHeight="1">
      <c r="A165" s="9"/>
      <c r="B165" s="9"/>
      <c r="C165" s="9"/>
      <c r="D165" s="9"/>
    </row>
    <row r="166" spans="1:4" ht="12" customHeight="1">
      <c r="A166" s="9"/>
      <c r="B166" s="9"/>
      <c r="C166" s="9"/>
      <c r="D166" s="9"/>
    </row>
    <row r="167" spans="1:4" ht="12" customHeight="1">
      <c r="A167" s="9"/>
      <c r="B167" s="9"/>
      <c r="C167" s="9"/>
      <c r="D167" s="9"/>
    </row>
    <row r="168" spans="1:4" ht="12" customHeight="1">
      <c r="A168" s="9"/>
      <c r="B168" s="9"/>
      <c r="C168" s="9"/>
      <c r="D168" s="9"/>
    </row>
    <row r="169" spans="1:4" ht="12" customHeight="1">
      <c r="A169" s="9"/>
      <c r="B169" s="9"/>
      <c r="C169" s="9"/>
      <c r="D169" s="9"/>
    </row>
    <row r="170" spans="1:4" ht="12" customHeight="1">
      <c r="A170" s="9"/>
      <c r="B170" s="9"/>
      <c r="C170" s="9"/>
      <c r="D170" s="9"/>
    </row>
    <row r="171" spans="1:4" ht="12" customHeight="1">
      <c r="A171" s="9"/>
      <c r="B171" s="9"/>
      <c r="C171" s="9"/>
      <c r="D171" s="9"/>
    </row>
    <row r="172" spans="1:4" ht="12" customHeight="1">
      <c r="A172" s="9"/>
      <c r="B172" s="9"/>
      <c r="C172" s="9"/>
      <c r="D172" s="9"/>
    </row>
    <row r="173" spans="1:4" ht="12" customHeight="1">
      <c r="A173" s="9"/>
      <c r="B173" s="9"/>
      <c r="C173" s="9"/>
      <c r="D173" s="9"/>
    </row>
    <row r="174" spans="1:4" ht="12" customHeight="1">
      <c r="A174" s="9"/>
      <c r="B174" s="9"/>
      <c r="C174" s="9"/>
      <c r="D174" s="9"/>
    </row>
    <row r="175" spans="1:4" ht="12" customHeight="1">
      <c r="A175" s="9"/>
      <c r="B175" s="9"/>
      <c r="C175" s="9"/>
      <c r="D175" s="9"/>
    </row>
    <row r="176" spans="1:4" ht="12" customHeight="1">
      <c r="A176" s="9"/>
      <c r="B176" s="9"/>
      <c r="C176" s="9"/>
      <c r="D176" s="9"/>
    </row>
    <row r="177" spans="1:4" ht="12" customHeight="1">
      <c r="A177" s="9"/>
      <c r="B177" s="9"/>
      <c r="C177" s="9"/>
      <c r="D177" s="9"/>
    </row>
    <row r="178" spans="1:4" ht="12" customHeight="1">
      <c r="A178" s="9"/>
      <c r="B178" s="9"/>
      <c r="C178" s="9"/>
      <c r="D178" s="9"/>
    </row>
    <row r="179" spans="1:4" ht="12" customHeight="1">
      <c r="A179" s="9"/>
      <c r="B179" s="9"/>
      <c r="C179" s="9"/>
      <c r="D179" s="9"/>
    </row>
    <row r="180" spans="1:4" ht="12" customHeight="1">
      <c r="A180" s="10"/>
      <c r="B180" s="10"/>
      <c r="C180" s="10"/>
      <c r="D180" s="10"/>
    </row>
    <row r="181" spans="1:4" ht="12" customHeight="1">
      <c r="A181" s="9"/>
      <c r="B181" s="9"/>
      <c r="C181" s="9"/>
      <c r="D181" s="9"/>
    </row>
    <row r="187" ht="12.75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32" ht="12.75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7" ht="12.75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</sheetData>
  <sheetProtection/>
  <mergeCells count="92">
    <mergeCell ref="B8:B21"/>
    <mergeCell ref="B7:D7"/>
    <mergeCell ref="A5:A6"/>
    <mergeCell ref="B5:D6"/>
    <mergeCell ref="C20:D20"/>
    <mergeCell ref="C21:D21"/>
    <mergeCell ref="A1:D1"/>
    <mergeCell ref="A2:D2"/>
    <mergeCell ref="B4:D4"/>
    <mergeCell ref="I5:L5"/>
    <mergeCell ref="F2:J2"/>
    <mergeCell ref="A3:P3"/>
    <mergeCell ref="M5:P5"/>
    <mergeCell ref="N4:P4"/>
    <mergeCell ref="E5:H5"/>
    <mergeCell ref="C45:D45"/>
    <mergeCell ref="C8:C12"/>
    <mergeCell ref="C13:C17"/>
    <mergeCell ref="C18:D18"/>
    <mergeCell ref="C19:D19"/>
    <mergeCell ref="C44:D44"/>
    <mergeCell ref="C39:D39"/>
    <mergeCell ref="B22:B44"/>
    <mergeCell ref="C40:D40"/>
    <mergeCell ref="C41:D41"/>
    <mergeCell ref="C42:D42"/>
    <mergeCell ref="C43:D43"/>
    <mergeCell ref="C28:C32"/>
    <mergeCell ref="C33:C37"/>
    <mergeCell ref="C38:D38"/>
    <mergeCell ref="C22:C27"/>
    <mergeCell ref="E51:H51"/>
    <mergeCell ref="I51:L51"/>
    <mergeCell ref="A47:D47"/>
    <mergeCell ref="A48:D48"/>
    <mergeCell ref="B50:D50"/>
    <mergeCell ref="C66:D66"/>
    <mergeCell ref="C67:D67"/>
    <mergeCell ref="A51:A52"/>
    <mergeCell ref="B51:D52"/>
    <mergeCell ref="C54:C58"/>
    <mergeCell ref="C59:C63"/>
    <mergeCell ref="C64:D64"/>
    <mergeCell ref="C65:D65"/>
    <mergeCell ref="M96:P96"/>
    <mergeCell ref="A94:P94"/>
    <mergeCell ref="C79:C83"/>
    <mergeCell ref="C84:D84"/>
    <mergeCell ref="C85:D85"/>
    <mergeCell ref="C86:D86"/>
    <mergeCell ref="C87:D87"/>
    <mergeCell ref="C88:D88"/>
    <mergeCell ref="C89:D89"/>
    <mergeCell ref="E96:H96"/>
    <mergeCell ref="C119:C123"/>
    <mergeCell ref="I96:L96"/>
    <mergeCell ref="B95:D95"/>
    <mergeCell ref="C90:D90"/>
    <mergeCell ref="A92:D92"/>
    <mergeCell ref="A93:D93"/>
    <mergeCell ref="A96:A97"/>
    <mergeCell ref="B96:D97"/>
    <mergeCell ref="C136:D136"/>
    <mergeCell ref="B98:D98"/>
    <mergeCell ref="B99:B112"/>
    <mergeCell ref="C99:C103"/>
    <mergeCell ref="C104:C108"/>
    <mergeCell ref="C109:D109"/>
    <mergeCell ref="C134:D134"/>
    <mergeCell ref="C110:D110"/>
    <mergeCell ref="C135:D135"/>
    <mergeCell ref="C112:D112"/>
    <mergeCell ref="M51:P51"/>
    <mergeCell ref="M50:P50"/>
    <mergeCell ref="M95:P95"/>
    <mergeCell ref="F48:J48"/>
    <mergeCell ref="A49:P49"/>
    <mergeCell ref="F93:J93"/>
    <mergeCell ref="B68:B89"/>
    <mergeCell ref="B53:D53"/>
    <mergeCell ref="B54:B67"/>
    <mergeCell ref="C68:C73"/>
    <mergeCell ref="C74:C78"/>
    <mergeCell ref="C111:D111"/>
    <mergeCell ref="B113:B135"/>
    <mergeCell ref="C124:C128"/>
    <mergeCell ref="C129:D129"/>
    <mergeCell ref="C132:D132"/>
    <mergeCell ref="C133:D133"/>
    <mergeCell ref="C130:D130"/>
    <mergeCell ref="C131:D131"/>
    <mergeCell ref="C113:C118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P138"/>
  <sheetViews>
    <sheetView zoomScalePageLayoutView="0" workbookViewId="0" topLeftCell="A1">
      <selection activeCell="P126" sqref="P12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5.7109375" style="0" customWidth="1"/>
    <col min="4" max="4" width="17.8515625" style="0" customWidth="1"/>
    <col min="5" max="5" width="9.140625" style="4" customWidth="1"/>
    <col min="6" max="6" width="8.7109375" style="20" customWidth="1"/>
    <col min="7" max="7" width="10.8515625" style="20" customWidth="1"/>
    <col min="8" max="8" width="8.140625" style="37" customWidth="1"/>
    <col min="9" max="9" width="9.140625" style="20" customWidth="1"/>
    <col min="10" max="10" width="8.7109375" style="20" customWidth="1"/>
    <col min="11" max="11" width="10.8515625" style="20" customWidth="1"/>
    <col min="12" max="12" width="8.140625" style="30" customWidth="1"/>
    <col min="13" max="16" width="5.7109375" style="23" customWidth="1"/>
  </cols>
  <sheetData>
    <row r="1" spans="1:4" ht="12.75">
      <c r="A1" s="167" t="s">
        <v>2</v>
      </c>
      <c r="B1" s="167"/>
      <c r="C1" s="167"/>
      <c r="D1" s="167"/>
    </row>
    <row r="2" spans="1:10" ht="12.75">
      <c r="A2" s="167" t="s">
        <v>60</v>
      </c>
      <c r="B2" s="167"/>
      <c r="C2" s="167"/>
      <c r="D2" s="167"/>
      <c r="F2" s="170" t="s">
        <v>38</v>
      </c>
      <c r="G2" s="170"/>
      <c r="H2" s="170"/>
      <c r="I2" s="170"/>
      <c r="J2" s="170"/>
    </row>
    <row r="3" spans="1:16" ht="12.75">
      <c r="A3" s="170" t="s">
        <v>96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2:16" ht="12.75">
      <c r="B4" s="168" t="s">
        <v>36</v>
      </c>
      <c r="C4" s="168"/>
      <c r="D4" s="168"/>
      <c r="M4" s="24"/>
      <c r="N4" s="207" t="s">
        <v>62</v>
      </c>
      <c r="O4" s="207"/>
      <c r="P4" s="207"/>
    </row>
    <row r="5" spans="1:16" ht="12.75">
      <c r="A5" s="172" t="s">
        <v>5</v>
      </c>
      <c r="B5" s="174" t="s">
        <v>6</v>
      </c>
      <c r="C5" s="174"/>
      <c r="D5" s="175"/>
      <c r="E5" s="178" t="s">
        <v>97</v>
      </c>
      <c r="F5" s="179"/>
      <c r="G5" s="179"/>
      <c r="H5" s="180"/>
      <c r="I5" s="178" t="s">
        <v>98</v>
      </c>
      <c r="J5" s="179"/>
      <c r="K5" s="179"/>
      <c r="L5" s="180"/>
      <c r="M5" s="204" t="s">
        <v>39</v>
      </c>
      <c r="N5" s="205"/>
      <c r="O5" s="205"/>
      <c r="P5" s="206"/>
    </row>
    <row r="6" spans="1:16" ht="12.75">
      <c r="A6" s="173"/>
      <c r="B6" s="176"/>
      <c r="C6" s="176"/>
      <c r="D6" s="177"/>
      <c r="E6" s="81" t="s">
        <v>7</v>
      </c>
      <c r="F6" s="52" t="s">
        <v>8</v>
      </c>
      <c r="G6" s="52" t="s">
        <v>9</v>
      </c>
      <c r="H6" s="53" t="s">
        <v>33</v>
      </c>
      <c r="I6" s="52" t="s">
        <v>7</v>
      </c>
      <c r="J6" s="52" t="s">
        <v>8</v>
      </c>
      <c r="K6" s="52" t="s">
        <v>9</v>
      </c>
      <c r="L6" s="54" t="s">
        <v>33</v>
      </c>
      <c r="M6" s="55" t="s">
        <v>40</v>
      </c>
      <c r="N6" s="55" t="s">
        <v>42</v>
      </c>
      <c r="O6" s="55" t="s">
        <v>41</v>
      </c>
      <c r="P6" s="56" t="s">
        <v>47</v>
      </c>
    </row>
    <row r="7" spans="1:16" ht="9.75" customHeight="1">
      <c r="A7" s="11">
        <v>1</v>
      </c>
      <c r="B7" s="186">
        <v>2</v>
      </c>
      <c r="C7" s="187"/>
      <c r="D7" s="188"/>
      <c r="E7" s="82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6">
        <v>10</v>
      </c>
      <c r="M7" s="25">
        <v>11</v>
      </c>
      <c r="N7" s="25">
        <v>12</v>
      </c>
      <c r="O7" s="26">
        <v>13</v>
      </c>
      <c r="P7" s="27">
        <v>14</v>
      </c>
    </row>
    <row r="8" spans="1:16" ht="12.75">
      <c r="A8" s="1">
        <v>1</v>
      </c>
      <c r="B8" s="171" t="s">
        <v>32</v>
      </c>
      <c r="C8" s="171" t="s">
        <v>10</v>
      </c>
      <c r="D8" s="1" t="s">
        <v>12</v>
      </c>
      <c r="E8" s="41">
        <f>E54+E100</f>
        <v>11074</v>
      </c>
      <c r="F8" s="41">
        <f aca="true" t="shared" si="0" ref="F8:F46">G8/E8</f>
        <v>149.98699656853893</v>
      </c>
      <c r="G8" s="41">
        <f>G54+G100</f>
        <v>1660956</v>
      </c>
      <c r="H8" s="50">
        <f>E8/E12*100</f>
        <v>34.02255061599435</v>
      </c>
      <c r="I8" s="41">
        <f>I54+I100</f>
        <v>10381.58</v>
      </c>
      <c r="J8" s="41">
        <f aca="true" t="shared" si="1" ref="J8:J46">K8/I8</f>
        <v>151.7683242820457</v>
      </c>
      <c r="K8" s="41">
        <f>K54+K100</f>
        <v>1575595</v>
      </c>
      <c r="L8" s="42">
        <f>I8/I12*100</f>
        <v>31.54426387409738</v>
      </c>
      <c r="M8" s="46">
        <f aca="true" t="shared" si="2" ref="M8:M45">I8/E8*100</f>
        <v>93.74733610258262</v>
      </c>
      <c r="N8" s="46">
        <f aca="true" t="shared" si="3" ref="N8:N45">J8/F8*100</f>
        <v>101.18765476625353</v>
      </c>
      <c r="O8" s="47">
        <f aca="true" t="shared" si="4" ref="O8:O45">K8/G8*100</f>
        <v>94.86073080804067</v>
      </c>
      <c r="P8" s="48">
        <f aca="true" t="shared" si="5" ref="P8:P45">L8/H8*100</f>
        <v>92.71575264926815</v>
      </c>
    </row>
    <row r="9" spans="1:16" ht="12.75">
      <c r="A9" s="1">
        <v>2</v>
      </c>
      <c r="B9" s="171"/>
      <c r="C9" s="171"/>
      <c r="D9" s="1" t="s">
        <v>37</v>
      </c>
      <c r="E9" s="41">
        <f>E55+E101</f>
        <v>8589</v>
      </c>
      <c r="F9" s="41">
        <f t="shared" si="0"/>
        <v>124.9028990569333</v>
      </c>
      <c r="G9" s="41">
        <f>G55+G101</f>
        <v>1072791</v>
      </c>
      <c r="H9" s="50">
        <f>E9/E12*100</f>
        <v>26.387907462594857</v>
      </c>
      <c r="I9" s="41">
        <f>I55+I101</f>
        <v>9637.36</v>
      </c>
      <c r="J9" s="41">
        <f t="shared" si="1"/>
        <v>126.7266139274656</v>
      </c>
      <c r="K9" s="41">
        <f>K55+K101</f>
        <v>1221310</v>
      </c>
      <c r="L9" s="42">
        <f>I9/I12*100</f>
        <v>29.28296337259561</v>
      </c>
      <c r="M9" s="46">
        <f t="shared" si="2"/>
        <v>112.20584468506229</v>
      </c>
      <c r="N9" s="46">
        <f t="shared" si="3"/>
        <v>101.46010611787403</v>
      </c>
      <c r="O9" s="47">
        <f t="shared" si="4"/>
        <v>113.84416908792114</v>
      </c>
      <c r="P9" s="48">
        <f t="shared" si="5"/>
        <v>110.97114621197048</v>
      </c>
    </row>
    <row r="10" spans="1:16" ht="12.75">
      <c r="A10" s="1">
        <v>3</v>
      </c>
      <c r="B10" s="171"/>
      <c r="C10" s="171"/>
      <c r="D10" s="1" t="s">
        <v>13</v>
      </c>
      <c r="E10" s="41">
        <f>E56+E102</f>
        <v>5460</v>
      </c>
      <c r="F10" s="41">
        <f t="shared" si="0"/>
        <v>106.92600732600732</v>
      </c>
      <c r="G10" s="41">
        <f>G56+G102</f>
        <v>583816</v>
      </c>
      <c r="H10" s="50">
        <f>E10/E12*100</f>
        <v>16.77470890042705</v>
      </c>
      <c r="I10" s="41">
        <f>I56+I102</f>
        <v>6244.21</v>
      </c>
      <c r="J10" s="41">
        <f t="shared" si="1"/>
        <v>108.71687531329023</v>
      </c>
      <c r="K10" s="41">
        <f>K56+K102</f>
        <v>678851</v>
      </c>
      <c r="L10" s="42">
        <f>I10/I12*100</f>
        <v>18.972931666015924</v>
      </c>
      <c r="M10" s="46">
        <f t="shared" si="2"/>
        <v>114.36282051282052</v>
      </c>
      <c r="N10" s="46">
        <f t="shared" si="3"/>
        <v>101.67486660361564</v>
      </c>
      <c r="O10" s="47">
        <f t="shared" si="4"/>
        <v>116.27824520054264</v>
      </c>
      <c r="P10" s="48">
        <f t="shared" si="5"/>
        <v>113.10438695918539</v>
      </c>
    </row>
    <row r="11" spans="1:16" ht="12.75">
      <c r="A11" s="1">
        <v>4</v>
      </c>
      <c r="B11" s="171"/>
      <c r="C11" s="171"/>
      <c r="D11" s="1" t="s">
        <v>14</v>
      </c>
      <c r="E11" s="41">
        <f>E57+E103</f>
        <v>7426</v>
      </c>
      <c r="F11" s="41">
        <f t="shared" si="0"/>
        <v>106</v>
      </c>
      <c r="G11" s="41">
        <f>G57+G103</f>
        <v>787156</v>
      </c>
      <c r="H11" s="50">
        <f>E11/E12*100</f>
        <v>22.814833020983745</v>
      </c>
      <c r="I11" s="41">
        <f>I57+I103</f>
        <v>6648</v>
      </c>
      <c r="J11" s="41">
        <f t="shared" si="1"/>
        <v>102.49849578820698</v>
      </c>
      <c r="K11" s="41">
        <f>K57+K103</f>
        <v>681410</v>
      </c>
      <c r="L11" s="42">
        <f>I11/I12*100</f>
        <v>20.199841087291084</v>
      </c>
      <c r="M11" s="46">
        <f t="shared" si="2"/>
        <v>89.52329652572044</v>
      </c>
      <c r="N11" s="46">
        <f t="shared" si="3"/>
        <v>96.69669413981791</v>
      </c>
      <c r="O11" s="47">
        <f t="shared" si="4"/>
        <v>86.56606822535812</v>
      </c>
      <c r="P11" s="48">
        <f t="shared" si="5"/>
        <v>88.53819385271177</v>
      </c>
    </row>
    <row r="12" spans="1:16" ht="12.75">
      <c r="A12" s="1">
        <v>5</v>
      </c>
      <c r="B12" s="171"/>
      <c r="C12" s="171"/>
      <c r="D12" s="3" t="s">
        <v>0</v>
      </c>
      <c r="E12" s="122">
        <f>SUM(E8:E11)</f>
        <v>32549</v>
      </c>
      <c r="F12" s="122">
        <f t="shared" si="0"/>
        <v>126.10891271621247</v>
      </c>
      <c r="G12" s="122">
        <f>SUM(G8:G11)</f>
        <v>4104719</v>
      </c>
      <c r="H12" s="123">
        <v>100</v>
      </c>
      <c r="I12" s="122">
        <f>SUM(I8:I11)</f>
        <v>32911.15</v>
      </c>
      <c r="J12" s="122">
        <f t="shared" si="1"/>
        <v>126.31482035723455</v>
      </c>
      <c r="K12" s="122">
        <f>SUM(K8:K11)</f>
        <v>4157166</v>
      </c>
      <c r="L12" s="124">
        <v>100</v>
      </c>
      <c r="M12" s="125">
        <f t="shared" si="2"/>
        <v>101.11263018833145</v>
      </c>
      <c r="N12" s="126">
        <f t="shared" si="3"/>
        <v>100.16327762771648</v>
      </c>
      <c r="O12" s="125">
        <f t="shared" si="4"/>
        <v>101.27772449222468</v>
      </c>
      <c r="P12" s="127">
        <f t="shared" si="5"/>
        <v>100</v>
      </c>
    </row>
    <row r="13" spans="1:16" ht="12.75">
      <c r="A13" s="1">
        <v>6</v>
      </c>
      <c r="B13" s="171"/>
      <c r="C13" s="171" t="s">
        <v>11</v>
      </c>
      <c r="D13" s="1" t="s">
        <v>12</v>
      </c>
      <c r="E13" s="41">
        <f>E59+E105</f>
        <v>1924</v>
      </c>
      <c r="F13" s="41">
        <f t="shared" si="0"/>
        <v>144.96881496881497</v>
      </c>
      <c r="G13" s="41">
        <f>G59+G105</f>
        <v>278920</v>
      </c>
      <c r="H13" s="50">
        <f>E13/E17*100</f>
        <v>31.74917491749175</v>
      </c>
      <c r="I13" s="41">
        <f>I59+I105</f>
        <v>706</v>
      </c>
      <c r="J13" s="41">
        <f t="shared" si="1"/>
        <v>146.26770538243625</v>
      </c>
      <c r="K13" s="41">
        <f>K59+K105</f>
        <v>103265</v>
      </c>
      <c r="L13" s="42">
        <f>I13/I17*100</f>
        <v>25.169340463458113</v>
      </c>
      <c r="M13" s="47">
        <f t="shared" si="2"/>
        <v>36.694386694386694</v>
      </c>
      <c r="N13" s="46">
        <f t="shared" si="3"/>
        <v>100.89597918966275</v>
      </c>
      <c r="O13" s="47">
        <f t="shared" si="4"/>
        <v>37.02316076294278</v>
      </c>
      <c r="P13" s="48">
        <f t="shared" si="5"/>
        <v>79.27557339322045</v>
      </c>
    </row>
    <row r="14" spans="1:16" ht="12.75">
      <c r="A14" s="1">
        <v>7</v>
      </c>
      <c r="B14" s="171"/>
      <c r="C14" s="171"/>
      <c r="D14" s="1" t="s">
        <v>37</v>
      </c>
      <c r="E14" s="41">
        <f>E60+E106</f>
        <v>2006</v>
      </c>
      <c r="F14" s="41">
        <f t="shared" si="0"/>
        <v>124.83250249252244</v>
      </c>
      <c r="G14" s="41">
        <f>G60+G106</f>
        <v>250414</v>
      </c>
      <c r="H14" s="50">
        <f>E14/E17*100</f>
        <v>33.102310231023104</v>
      </c>
      <c r="I14" s="41">
        <f>I60+I106</f>
        <v>691</v>
      </c>
      <c r="J14" s="41">
        <f t="shared" si="1"/>
        <v>122.29377713458756</v>
      </c>
      <c r="K14" s="41">
        <f>K60+K106</f>
        <v>84505</v>
      </c>
      <c r="L14" s="42">
        <f>I14/I17*100</f>
        <v>24.63458110516934</v>
      </c>
      <c r="M14" s="47">
        <f t="shared" si="2"/>
        <v>34.446660019940175</v>
      </c>
      <c r="N14" s="46">
        <f t="shared" si="3"/>
        <v>97.96629458895374</v>
      </c>
      <c r="O14" s="47">
        <f t="shared" si="4"/>
        <v>33.74611643118995</v>
      </c>
      <c r="P14" s="48">
        <f t="shared" si="5"/>
        <v>74.41952218211674</v>
      </c>
    </row>
    <row r="15" spans="1:16" ht="12.75">
      <c r="A15" s="1">
        <v>8</v>
      </c>
      <c r="B15" s="171"/>
      <c r="C15" s="171"/>
      <c r="D15" s="1" t="s">
        <v>13</v>
      </c>
      <c r="E15" s="41">
        <f>E61+E107</f>
        <v>1300</v>
      </c>
      <c r="F15" s="41">
        <f t="shared" si="0"/>
        <v>106.9076923076923</v>
      </c>
      <c r="G15" s="41">
        <f>G61+G107</f>
        <v>138980</v>
      </c>
      <c r="H15" s="50">
        <f>E15/E17*100</f>
        <v>21.45214521452145</v>
      </c>
      <c r="I15" s="41">
        <f>I61+I107</f>
        <v>662</v>
      </c>
      <c r="J15" s="41">
        <f t="shared" si="1"/>
        <v>101.69335347432025</v>
      </c>
      <c r="K15" s="41">
        <f>K61+K107</f>
        <v>67321</v>
      </c>
      <c r="L15" s="42">
        <f>I15/I17*100</f>
        <v>23.600713012477716</v>
      </c>
      <c r="M15" s="47">
        <f t="shared" si="2"/>
        <v>50.92307692307693</v>
      </c>
      <c r="N15" s="46">
        <f t="shared" si="3"/>
        <v>95.12257844050679</v>
      </c>
      <c r="O15" s="47">
        <f t="shared" si="4"/>
        <v>48.43934379047345</v>
      </c>
      <c r="P15" s="48">
        <f t="shared" si="5"/>
        <v>110.01563142739612</v>
      </c>
    </row>
    <row r="16" spans="1:16" ht="12.75">
      <c r="A16" s="1">
        <v>9</v>
      </c>
      <c r="B16" s="171"/>
      <c r="C16" s="171"/>
      <c r="D16" s="1" t="s">
        <v>14</v>
      </c>
      <c r="E16" s="41">
        <f>E62+E108</f>
        <v>830</v>
      </c>
      <c r="F16" s="41">
        <f t="shared" si="0"/>
        <v>106</v>
      </c>
      <c r="G16" s="41">
        <f>G62+G108</f>
        <v>87980</v>
      </c>
      <c r="H16" s="50">
        <f>E16/E17*100</f>
        <v>13.696369636963695</v>
      </c>
      <c r="I16" s="41">
        <f>I62+I108</f>
        <v>746</v>
      </c>
      <c r="J16" s="41">
        <f t="shared" si="1"/>
        <v>100.53351206434316</v>
      </c>
      <c r="K16" s="41">
        <f>K62+K108</f>
        <v>74998</v>
      </c>
      <c r="L16" s="42">
        <f>I16/I17*100</f>
        <v>26.59536541889483</v>
      </c>
      <c r="M16" s="47">
        <f t="shared" si="2"/>
        <v>89.87951807228916</v>
      </c>
      <c r="N16" s="46">
        <f t="shared" si="3"/>
        <v>94.8429359097577</v>
      </c>
      <c r="O16" s="47">
        <f t="shared" si="4"/>
        <v>85.24437372130029</v>
      </c>
      <c r="P16" s="48">
        <f t="shared" si="5"/>
        <v>194.17821016687068</v>
      </c>
    </row>
    <row r="17" spans="1:16" ht="12.75">
      <c r="A17" s="1">
        <v>10</v>
      </c>
      <c r="B17" s="171"/>
      <c r="C17" s="171"/>
      <c r="D17" s="3" t="s">
        <v>0</v>
      </c>
      <c r="E17" s="122">
        <f>SUM(E13:E16)</f>
        <v>6060</v>
      </c>
      <c r="F17" s="122">
        <f t="shared" si="0"/>
        <v>124.8009900990099</v>
      </c>
      <c r="G17" s="122">
        <f>SUM(G13:G16)</f>
        <v>756294</v>
      </c>
      <c r="H17" s="123">
        <v>100</v>
      </c>
      <c r="I17" s="122">
        <f>SUM(I13:I16)</f>
        <v>2805</v>
      </c>
      <c r="J17" s="122">
        <f t="shared" si="1"/>
        <v>117.67878787878787</v>
      </c>
      <c r="K17" s="122">
        <f>SUM(K13:K16)</f>
        <v>330089</v>
      </c>
      <c r="L17" s="124">
        <v>100</v>
      </c>
      <c r="M17" s="125">
        <f t="shared" si="2"/>
        <v>46.28712871287129</v>
      </c>
      <c r="N17" s="126">
        <f t="shared" si="3"/>
        <v>94.29315247052794</v>
      </c>
      <c r="O17" s="125">
        <f t="shared" si="4"/>
        <v>43.64559285145724</v>
      </c>
      <c r="P17" s="127">
        <f t="shared" si="5"/>
        <v>100</v>
      </c>
    </row>
    <row r="18" spans="1:16" ht="12.75">
      <c r="A18" s="1">
        <v>11</v>
      </c>
      <c r="B18" s="171"/>
      <c r="C18" s="185" t="s">
        <v>15</v>
      </c>
      <c r="D18" s="185"/>
      <c r="E18" s="122">
        <f>E12+E17</f>
        <v>38609</v>
      </c>
      <c r="F18" s="122">
        <f t="shared" si="0"/>
        <v>125.90362350747235</v>
      </c>
      <c r="G18" s="122">
        <f>G12+G17</f>
        <v>4861013</v>
      </c>
      <c r="H18" s="123">
        <f>E18/E22*100</f>
        <v>60.944578617543534</v>
      </c>
      <c r="I18" s="122">
        <f>I12+I17</f>
        <v>35716.15</v>
      </c>
      <c r="J18" s="122">
        <f t="shared" si="1"/>
        <v>125.63658177043158</v>
      </c>
      <c r="K18" s="122">
        <f>K12+K17</f>
        <v>4487255</v>
      </c>
      <c r="L18" s="124">
        <f>I18/I22*100</f>
        <v>43.1405789215263</v>
      </c>
      <c r="M18" s="125">
        <f t="shared" si="2"/>
        <v>92.50731694682587</v>
      </c>
      <c r="N18" s="126">
        <f t="shared" si="3"/>
        <v>99.78789987960519</v>
      </c>
      <c r="O18" s="125">
        <f t="shared" si="4"/>
        <v>92.31110881620765</v>
      </c>
      <c r="P18" s="127">
        <f t="shared" si="5"/>
        <v>70.7865734739986</v>
      </c>
    </row>
    <row r="19" spans="1:16" ht="12.75">
      <c r="A19" s="1">
        <v>12</v>
      </c>
      <c r="B19" s="171"/>
      <c r="C19" s="182" t="s">
        <v>16</v>
      </c>
      <c r="D19" s="182"/>
      <c r="E19" s="41">
        <f>E65+E111</f>
        <v>6953</v>
      </c>
      <c r="F19" s="41">
        <f t="shared" si="0"/>
        <v>66.33007334963325</v>
      </c>
      <c r="G19" s="41">
        <f>G65+G111</f>
        <v>461193</v>
      </c>
      <c r="H19" s="50">
        <f>E19/E22*100</f>
        <v>10.97535950498019</v>
      </c>
      <c r="I19" s="41">
        <f>I65+I111</f>
        <v>8234</v>
      </c>
      <c r="J19" s="41">
        <f t="shared" si="1"/>
        <v>63.618654359970854</v>
      </c>
      <c r="K19" s="41">
        <f>K65+K111</f>
        <v>523836</v>
      </c>
      <c r="L19" s="42">
        <f>I19/I22*100</f>
        <v>9.945627589755546</v>
      </c>
      <c r="M19" s="47">
        <f t="shared" si="2"/>
        <v>118.42370199913705</v>
      </c>
      <c r="N19" s="46">
        <f t="shared" si="3"/>
        <v>95.91223278863238</v>
      </c>
      <c r="O19" s="47">
        <f t="shared" si="4"/>
        <v>113.58281673832865</v>
      </c>
      <c r="P19" s="48">
        <f t="shared" si="5"/>
        <v>90.61778418504294</v>
      </c>
    </row>
    <row r="20" spans="1:16" ht="12.75">
      <c r="A20" s="1">
        <v>13</v>
      </c>
      <c r="B20" s="171"/>
      <c r="C20" s="182" t="s">
        <v>17</v>
      </c>
      <c r="D20" s="182"/>
      <c r="E20" s="41">
        <f>E66+E112</f>
        <v>17789</v>
      </c>
      <c r="F20" s="41">
        <f t="shared" si="0"/>
        <v>44.78526055427511</v>
      </c>
      <c r="G20" s="41">
        <f>G66+G112</f>
        <v>796685</v>
      </c>
      <c r="H20" s="50">
        <f>E20/E22*100</f>
        <v>28.080061877476282</v>
      </c>
      <c r="I20" s="41">
        <f>I66+I112</f>
        <v>38840</v>
      </c>
      <c r="J20" s="41">
        <f t="shared" si="1"/>
        <v>48.27978887744593</v>
      </c>
      <c r="K20" s="41">
        <f>K66+K112</f>
        <v>1875187</v>
      </c>
      <c r="L20" s="42">
        <f>I20/I22*100</f>
        <v>46.91379348871816</v>
      </c>
      <c r="M20" s="47">
        <f t="shared" si="2"/>
        <v>218.33717465849682</v>
      </c>
      <c r="N20" s="46">
        <f t="shared" si="3"/>
        <v>107.80285361728734</v>
      </c>
      <c r="O20" s="47">
        <f t="shared" si="4"/>
        <v>235.37370478922034</v>
      </c>
      <c r="P20" s="48">
        <f t="shared" si="5"/>
        <v>167.07154597244275</v>
      </c>
    </row>
    <row r="21" spans="1:16" ht="12.75">
      <c r="A21" s="1">
        <v>14</v>
      </c>
      <c r="B21" s="171"/>
      <c r="C21" s="208" t="s">
        <v>90</v>
      </c>
      <c r="D21" s="209"/>
      <c r="E21" s="41">
        <f>E67+E113</f>
        <v>0</v>
      </c>
      <c r="F21" s="41">
        <v>0</v>
      </c>
      <c r="G21" s="41">
        <f>G67+G113</f>
        <v>0</v>
      </c>
      <c r="H21" s="50">
        <f>E21/E22*100</f>
        <v>0</v>
      </c>
      <c r="I21" s="41">
        <f>I67+I113</f>
        <v>0</v>
      </c>
      <c r="J21" s="41">
        <v>0</v>
      </c>
      <c r="K21" s="41">
        <f>K67+K113</f>
        <v>0</v>
      </c>
      <c r="L21" s="42">
        <f>I21/I22*100</f>
        <v>0</v>
      </c>
      <c r="M21" s="47">
        <v>0</v>
      </c>
      <c r="N21" s="47">
        <v>0</v>
      </c>
      <c r="O21" s="47">
        <v>0</v>
      </c>
      <c r="P21" s="47">
        <v>0</v>
      </c>
    </row>
    <row r="22" spans="1:16" ht="12.75">
      <c r="A22" s="1">
        <v>15</v>
      </c>
      <c r="B22" s="171"/>
      <c r="C22" s="169" t="s">
        <v>18</v>
      </c>
      <c r="D22" s="169"/>
      <c r="E22" s="64">
        <f>SUM(E18:E21)</f>
        <v>63351</v>
      </c>
      <c r="F22" s="64">
        <f t="shared" si="0"/>
        <v>96.58712569651624</v>
      </c>
      <c r="G22" s="64">
        <f>SUM(G18:G21)</f>
        <v>6118891</v>
      </c>
      <c r="H22" s="65">
        <v>100</v>
      </c>
      <c r="I22" s="64">
        <f>SUM(I18:I21)</f>
        <v>82790.15</v>
      </c>
      <c r="J22" s="64">
        <f t="shared" si="1"/>
        <v>83.17750360399154</v>
      </c>
      <c r="K22" s="64">
        <f>SUM(K18:K21)</f>
        <v>6886278</v>
      </c>
      <c r="L22" s="66">
        <v>100</v>
      </c>
      <c r="M22" s="67">
        <f t="shared" si="2"/>
        <v>130.68483528278955</v>
      </c>
      <c r="N22" s="68">
        <f t="shared" si="3"/>
        <v>86.11655332341216</v>
      </c>
      <c r="O22" s="67">
        <f t="shared" si="4"/>
        <v>112.5412758619168</v>
      </c>
      <c r="P22" s="69">
        <f t="shared" si="5"/>
        <v>100</v>
      </c>
    </row>
    <row r="23" spans="1:16" ht="12.75">
      <c r="A23" s="1">
        <v>16</v>
      </c>
      <c r="B23" s="189" t="s">
        <v>31</v>
      </c>
      <c r="C23" s="189" t="s">
        <v>3</v>
      </c>
      <c r="D23" s="1" t="s">
        <v>19</v>
      </c>
      <c r="E23" s="41">
        <f>E69+E115</f>
        <v>1101</v>
      </c>
      <c r="F23" s="41">
        <f t="shared" si="0"/>
        <v>260</v>
      </c>
      <c r="G23" s="41">
        <f>G69+G115</f>
        <v>286260</v>
      </c>
      <c r="H23" s="50">
        <f>E23/E28*100</f>
        <v>2.2439620911036378</v>
      </c>
      <c r="I23" s="41">
        <f>I69+I115</f>
        <v>267</v>
      </c>
      <c r="J23" s="41">
        <f t="shared" si="1"/>
        <v>292.063670411985</v>
      </c>
      <c r="K23" s="41">
        <f>K69+K115</f>
        <v>77981</v>
      </c>
      <c r="L23" s="42">
        <f>I23/I28*100</f>
        <v>0.744536441015425</v>
      </c>
      <c r="M23" s="47">
        <f t="shared" si="2"/>
        <v>24.250681198910083</v>
      </c>
      <c r="N23" s="46">
        <f t="shared" si="3"/>
        <v>112.33218092768655</v>
      </c>
      <c r="O23" s="47">
        <f t="shared" si="4"/>
        <v>27.24131908055614</v>
      </c>
      <c r="P23" s="48">
        <f t="shared" si="5"/>
        <v>33.17954630192719</v>
      </c>
    </row>
    <row r="24" spans="1:16" ht="12.75">
      <c r="A24" s="1">
        <v>17</v>
      </c>
      <c r="B24" s="190"/>
      <c r="C24" s="190"/>
      <c r="D24" s="1" t="s">
        <v>20</v>
      </c>
      <c r="E24" s="41">
        <f>E70+E116</f>
        <v>2093</v>
      </c>
      <c r="F24" s="41">
        <f t="shared" si="0"/>
        <v>230</v>
      </c>
      <c r="G24" s="41">
        <f>G70+G116</f>
        <v>481390</v>
      </c>
      <c r="H24" s="50">
        <f>E24/E28*100</f>
        <v>4.265769897075308</v>
      </c>
      <c r="I24" s="41">
        <f>I70+I116</f>
        <v>443.23</v>
      </c>
      <c r="J24" s="41">
        <f t="shared" si="1"/>
        <v>232.45944543465018</v>
      </c>
      <c r="K24" s="41">
        <f>K70+K116</f>
        <v>103033</v>
      </c>
      <c r="L24" s="42">
        <f>I24/I28*100</f>
        <v>1.2359583773455687</v>
      </c>
      <c r="M24" s="47">
        <f t="shared" si="2"/>
        <v>21.176779741997134</v>
      </c>
      <c r="N24" s="46">
        <f t="shared" si="3"/>
        <v>101.06932410202181</v>
      </c>
      <c r="O24" s="47">
        <f t="shared" si="4"/>
        <v>21.40322815181038</v>
      </c>
      <c r="P24" s="48">
        <f t="shared" si="5"/>
        <v>28.97386420662223</v>
      </c>
    </row>
    <row r="25" spans="1:16" ht="12.75">
      <c r="A25" s="1">
        <v>18</v>
      </c>
      <c r="B25" s="190"/>
      <c r="C25" s="190"/>
      <c r="D25" s="1" t="s">
        <v>21</v>
      </c>
      <c r="E25" s="41">
        <f>E71+E117</f>
        <v>13365</v>
      </c>
      <c r="F25" s="41">
        <f t="shared" si="0"/>
        <v>125</v>
      </c>
      <c r="G25" s="41">
        <f>G71+G117</f>
        <v>1670625</v>
      </c>
      <c r="H25" s="50">
        <f>E25/E28*100</f>
        <v>27.239376337511462</v>
      </c>
      <c r="I25" s="41">
        <f>I71+I117</f>
        <v>12905.61</v>
      </c>
      <c r="J25" s="41">
        <f t="shared" si="1"/>
        <v>127.73290065328179</v>
      </c>
      <c r="K25" s="41">
        <f>K71+K117</f>
        <v>1648471</v>
      </c>
      <c r="L25" s="42">
        <f>I25/I28*100</f>
        <v>35.987628983269964</v>
      </c>
      <c r="M25" s="47">
        <f t="shared" si="2"/>
        <v>96.56273849607183</v>
      </c>
      <c r="N25" s="46">
        <f t="shared" si="3"/>
        <v>102.18632052262544</v>
      </c>
      <c r="O25" s="47">
        <f t="shared" si="4"/>
        <v>98.67390946502057</v>
      </c>
      <c r="P25" s="48">
        <f t="shared" si="5"/>
        <v>132.11620022926607</v>
      </c>
    </row>
    <row r="26" spans="1:16" ht="12.75">
      <c r="A26" s="1">
        <v>19</v>
      </c>
      <c r="B26" s="190"/>
      <c r="C26" s="190"/>
      <c r="D26" s="1" t="s">
        <v>22</v>
      </c>
      <c r="E26" s="41">
        <f>E72+E118</f>
        <v>16070</v>
      </c>
      <c r="F26" s="41">
        <f t="shared" si="0"/>
        <v>105</v>
      </c>
      <c r="G26" s="41">
        <f>G72+G118</f>
        <v>1687350</v>
      </c>
      <c r="H26" s="50">
        <f>E26/E28*100</f>
        <v>32.752471211658005</v>
      </c>
      <c r="I26" s="41">
        <f>I72+I118</f>
        <v>12377.68</v>
      </c>
      <c r="J26" s="41">
        <f t="shared" si="1"/>
        <v>107.62768143949431</v>
      </c>
      <c r="K26" s="41">
        <f>K72+K118</f>
        <v>1332181</v>
      </c>
      <c r="L26" s="42">
        <f>I26/I28*100</f>
        <v>34.51548245403673</v>
      </c>
      <c r="M26" s="47">
        <f t="shared" si="2"/>
        <v>77.02352209085252</v>
      </c>
      <c r="N26" s="46">
        <f t="shared" si="3"/>
        <v>102.50255375189934</v>
      </c>
      <c r="O26" s="47">
        <f t="shared" si="4"/>
        <v>78.95107713278217</v>
      </c>
      <c r="P26" s="48">
        <f t="shared" si="5"/>
        <v>105.38283426305613</v>
      </c>
    </row>
    <row r="27" spans="1:16" ht="12.75">
      <c r="A27" s="1">
        <v>20</v>
      </c>
      <c r="B27" s="190"/>
      <c r="C27" s="190"/>
      <c r="D27" s="1" t="s">
        <v>23</v>
      </c>
      <c r="E27" s="41">
        <f>E73+E119</f>
        <v>16436</v>
      </c>
      <c r="F27" s="41">
        <f t="shared" si="0"/>
        <v>79.6451691409102</v>
      </c>
      <c r="G27" s="41">
        <f>G73+G119</f>
        <v>1309048</v>
      </c>
      <c r="H27" s="50">
        <f>E27/E28*100</f>
        <v>33.49842046265159</v>
      </c>
      <c r="I27" s="41">
        <f>I73+I119</f>
        <v>9867.72</v>
      </c>
      <c r="J27" s="41">
        <f t="shared" si="1"/>
        <v>82.62172011366354</v>
      </c>
      <c r="K27" s="41">
        <f>K73+K119</f>
        <v>815288</v>
      </c>
      <c r="L27" s="42">
        <f>I27/I28*100</f>
        <v>27.51639374433232</v>
      </c>
      <c r="M27" s="47">
        <f t="shared" si="2"/>
        <v>60.03723533706498</v>
      </c>
      <c r="N27" s="46">
        <f t="shared" si="3"/>
        <v>103.73726492750257</v>
      </c>
      <c r="O27" s="47">
        <f t="shared" si="4"/>
        <v>62.280985876759296</v>
      </c>
      <c r="P27" s="48">
        <f t="shared" si="5"/>
        <v>82.14236183169051</v>
      </c>
    </row>
    <row r="28" spans="1:16" ht="12.75">
      <c r="A28" s="1">
        <v>21</v>
      </c>
      <c r="B28" s="190"/>
      <c r="C28" s="191"/>
      <c r="D28" s="3" t="s">
        <v>0</v>
      </c>
      <c r="E28" s="122">
        <f>SUM(E23:E27)</f>
        <v>49065</v>
      </c>
      <c r="F28" s="122">
        <f t="shared" si="0"/>
        <v>110.76476103128503</v>
      </c>
      <c r="G28" s="122">
        <f>SUM(G23:G27)</f>
        <v>5434673</v>
      </c>
      <c r="H28" s="123">
        <v>100</v>
      </c>
      <c r="I28" s="122">
        <f>SUM(I23:I27)</f>
        <v>35861.24</v>
      </c>
      <c r="J28" s="122">
        <f t="shared" si="1"/>
        <v>110.89839615138797</v>
      </c>
      <c r="K28" s="122">
        <f>SUM(K23:K27)</f>
        <v>3976954</v>
      </c>
      <c r="L28" s="124">
        <v>100</v>
      </c>
      <c r="M28" s="125">
        <f t="shared" si="2"/>
        <v>73.08924895546724</v>
      </c>
      <c r="N28" s="126">
        <f t="shared" si="3"/>
        <v>100.12064768511098</v>
      </c>
      <c r="O28" s="125">
        <f t="shared" si="4"/>
        <v>73.17742944239698</v>
      </c>
      <c r="P28" s="127">
        <f t="shared" si="5"/>
        <v>100</v>
      </c>
    </row>
    <row r="29" spans="1:16" ht="12.75">
      <c r="A29" s="1">
        <v>22</v>
      </c>
      <c r="B29" s="190"/>
      <c r="C29" s="189" t="s">
        <v>4</v>
      </c>
      <c r="D29" s="1" t="s">
        <v>19</v>
      </c>
      <c r="E29" s="41">
        <f>E75+E121</f>
        <v>106</v>
      </c>
      <c r="F29" s="41">
        <f>G29/E29</f>
        <v>260</v>
      </c>
      <c r="G29" s="41">
        <f>G75+G121</f>
        <v>27560</v>
      </c>
      <c r="H29" s="50">
        <f>E29/E33*100</f>
        <v>2.7676240208877285</v>
      </c>
      <c r="I29" s="41">
        <f>I75+I121</f>
        <v>0</v>
      </c>
      <c r="J29" s="41">
        <v>0</v>
      </c>
      <c r="K29" s="41">
        <f>K75+K121</f>
        <v>0</v>
      </c>
      <c r="L29" s="42">
        <f>I29/I33*100</f>
        <v>0</v>
      </c>
      <c r="M29" s="125">
        <f t="shared" si="2"/>
        <v>0</v>
      </c>
      <c r="N29" s="126">
        <f t="shared" si="3"/>
        <v>0</v>
      </c>
      <c r="O29" s="125">
        <f t="shared" si="4"/>
        <v>0</v>
      </c>
      <c r="P29" s="127">
        <f t="shared" si="5"/>
        <v>0</v>
      </c>
    </row>
    <row r="30" spans="1:16" ht="12.75">
      <c r="A30" s="1">
        <v>23</v>
      </c>
      <c r="B30" s="190"/>
      <c r="C30" s="190"/>
      <c r="D30" s="1" t="s">
        <v>21</v>
      </c>
      <c r="E30" s="41">
        <f>E76+E122</f>
        <v>999</v>
      </c>
      <c r="F30" s="41">
        <f>G30/E30</f>
        <v>203.66366366366367</v>
      </c>
      <c r="G30" s="41">
        <f>G76+G122</f>
        <v>203460</v>
      </c>
      <c r="H30" s="50">
        <f>E30/E33*100</f>
        <v>26.08355091383812</v>
      </c>
      <c r="I30" s="41">
        <f>I76+I122</f>
        <v>388</v>
      </c>
      <c r="J30" s="41">
        <f t="shared" si="1"/>
        <v>404.2087628865979</v>
      </c>
      <c r="K30" s="41">
        <f>K76+K122</f>
        <v>156833</v>
      </c>
      <c r="L30" s="42">
        <f>I30/I33*100</f>
        <v>22.045454545454547</v>
      </c>
      <c r="M30" s="47">
        <f t="shared" si="2"/>
        <v>38.83883883883884</v>
      </c>
      <c r="N30" s="46">
        <f t="shared" si="3"/>
        <v>198.46876738607654</v>
      </c>
      <c r="O30" s="47">
        <f t="shared" si="4"/>
        <v>77.08296471050821</v>
      </c>
      <c r="P30" s="48">
        <f t="shared" si="5"/>
        <v>84.51860951860952</v>
      </c>
    </row>
    <row r="31" spans="1:16" ht="12.75">
      <c r="A31" s="1">
        <v>24</v>
      </c>
      <c r="B31" s="190"/>
      <c r="C31" s="190"/>
      <c r="D31" s="1" t="s">
        <v>22</v>
      </c>
      <c r="E31" s="41">
        <f>E77+E123</f>
        <v>1238</v>
      </c>
      <c r="F31" s="41">
        <f t="shared" si="0"/>
        <v>169</v>
      </c>
      <c r="G31" s="41">
        <f>G77+G123</f>
        <v>209222</v>
      </c>
      <c r="H31" s="50">
        <f>E31/E33*100</f>
        <v>32.32375979112271</v>
      </c>
      <c r="I31" s="41">
        <f>I77+I123</f>
        <v>713</v>
      </c>
      <c r="J31" s="41">
        <f t="shared" si="1"/>
        <v>308.74333800841515</v>
      </c>
      <c r="K31" s="41">
        <f>K77+K123</f>
        <v>220134</v>
      </c>
      <c r="L31" s="42">
        <f>I31/I33*100</f>
        <v>40.51136363636363</v>
      </c>
      <c r="M31" s="47">
        <f t="shared" si="2"/>
        <v>57.592891760904685</v>
      </c>
      <c r="N31" s="46">
        <f t="shared" si="3"/>
        <v>182.68836568545274</v>
      </c>
      <c r="O31" s="47">
        <f t="shared" si="4"/>
        <v>105.21551270898854</v>
      </c>
      <c r="P31" s="48">
        <f t="shared" si="5"/>
        <v>125.32998604787781</v>
      </c>
    </row>
    <row r="32" spans="1:16" ht="12.75">
      <c r="A32" s="1">
        <v>25</v>
      </c>
      <c r="B32" s="190"/>
      <c r="C32" s="190"/>
      <c r="D32" s="1" t="s">
        <v>23</v>
      </c>
      <c r="E32" s="41">
        <f>E78+E124</f>
        <v>1487</v>
      </c>
      <c r="F32" s="41">
        <f t="shared" si="0"/>
        <v>136</v>
      </c>
      <c r="G32" s="41">
        <f>G78+G124</f>
        <v>202232</v>
      </c>
      <c r="H32" s="50">
        <f>E32/E33*100</f>
        <v>38.82506527415144</v>
      </c>
      <c r="I32" s="41">
        <f>I78+I124</f>
        <v>659</v>
      </c>
      <c r="J32" s="41">
        <f t="shared" si="1"/>
        <v>245.55386949924127</v>
      </c>
      <c r="K32" s="41">
        <f>K78+K124</f>
        <v>161820</v>
      </c>
      <c r="L32" s="42">
        <f>I32/I33*100</f>
        <v>37.44318181818182</v>
      </c>
      <c r="M32" s="47">
        <f t="shared" si="2"/>
        <v>44.31741761936785</v>
      </c>
      <c r="N32" s="46">
        <f t="shared" si="3"/>
        <v>180.55431580826564</v>
      </c>
      <c r="O32" s="47">
        <f t="shared" si="4"/>
        <v>80.0170101665414</v>
      </c>
      <c r="P32" s="48">
        <f t="shared" si="5"/>
        <v>96.44074402396527</v>
      </c>
    </row>
    <row r="33" spans="1:16" ht="12.75">
      <c r="A33" s="1">
        <v>26</v>
      </c>
      <c r="B33" s="190"/>
      <c r="C33" s="191"/>
      <c r="D33" s="3" t="s">
        <v>0</v>
      </c>
      <c r="E33" s="122">
        <f>SUM(E29:E32)</f>
        <v>3830</v>
      </c>
      <c r="F33" s="122">
        <f t="shared" si="0"/>
        <v>167.74778067885117</v>
      </c>
      <c r="G33" s="122">
        <f>SUM(G29:G32)</f>
        <v>642474</v>
      </c>
      <c r="H33" s="123">
        <v>100</v>
      </c>
      <c r="I33" s="122">
        <f>SUM(I29:I32)</f>
        <v>1760</v>
      </c>
      <c r="J33" s="122">
        <f t="shared" si="1"/>
        <v>306.1289772727273</v>
      </c>
      <c r="K33" s="122">
        <f>SUM(K29:K32)</f>
        <v>538787</v>
      </c>
      <c r="L33" s="124">
        <v>100</v>
      </c>
      <c r="M33" s="125">
        <f t="shared" si="2"/>
        <v>45.95300261096606</v>
      </c>
      <c r="N33" s="126">
        <f t="shared" si="3"/>
        <v>182.49360798328735</v>
      </c>
      <c r="O33" s="125">
        <f t="shared" si="4"/>
        <v>83.86129244140619</v>
      </c>
      <c r="P33" s="127">
        <f t="shared" si="5"/>
        <v>100</v>
      </c>
    </row>
    <row r="34" spans="1:16" ht="12.75">
      <c r="A34" s="1">
        <v>27</v>
      </c>
      <c r="B34" s="190"/>
      <c r="C34" s="189" t="s">
        <v>24</v>
      </c>
      <c r="D34" s="1" t="s">
        <v>19</v>
      </c>
      <c r="E34" s="41">
        <f>E80+E126</f>
        <v>0</v>
      </c>
      <c r="F34" s="41">
        <v>0</v>
      </c>
      <c r="G34" s="41">
        <f>G80+G126</f>
        <v>0</v>
      </c>
      <c r="H34" s="50">
        <f>E34/E38*100</f>
        <v>0</v>
      </c>
      <c r="I34" s="41">
        <f>I80+I126</f>
        <v>0</v>
      </c>
      <c r="J34" s="41">
        <v>0</v>
      </c>
      <c r="K34" s="41">
        <f>K80+K126</f>
        <v>0</v>
      </c>
      <c r="L34" s="42">
        <v>0</v>
      </c>
      <c r="M34" s="47">
        <v>0</v>
      </c>
      <c r="N34" s="46">
        <v>0</v>
      </c>
      <c r="O34" s="47">
        <v>0</v>
      </c>
      <c r="P34" s="48">
        <v>0</v>
      </c>
    </row>
    <row r="35" spans="1:16" ht="12.75">
      <c r="A35" s="1">
        <v>28</v>
      </c>
      <c r="B35" s="190"/>
      <c r="C35" s="190"/>
      <c r="D35" s="1" t="s">
        <v>20</v>
      </c>
      <c r="E35" s="41">
        <f>E81+E127</f>
        <v>0</v>
      </c>
      <c r="F35" s="41">
        <v>0</v>
      </c>
      <c r="G35" s="41">
        <f>G81+G127</f>
        <v>0</v>
      </c>
      <c r="H35" s="50">
        <f>E35/E38*100</f>
        <v>0</v>
      </c>
      <c r="I35" s="41">
        <f>I81+I127</f>
        <v>0</v>
      </c>
      <c r="J35" s="41">
        <v>0</v>
      </c>
      <c r="K35" s="41">
        <f>K81+K127</f>
        <v>0</v>
      </c>
      <c r="L35" s="42">
        <v>0</v>
      </c>
      <c r="M35" s="47">
        <v>0</v>
      </c>
      <c r="N35" s="46">
        <v>0</v>
      </c>
      <c r="O35" s="47">
        <v>0</v>
      </c>
      <c r="P35" s="48">
        <v>0</v>
      </c>
    </row>
    <row r="36" spans="1:16" ht="12.75">
      <c r="A36" s="1">
        <v>29</v>
      </c>
      <c r="B36" s="190"/>
      <c r="C36" s="190"/>
      <c r="D36" s="1" t="s">
        <v>21</v>
      </c>
      <c r="E36" s="41">
        <f>E82+E128</f>
        <v>412</v>
      </c>
      <c r="F36" s="41">
        <f t="shared" si="0"/>
        <v>193</v>
      </c>
      <c r="G36" s="41">
        <f>G82+G128</f>
        <v>79516</v>
      </c>
      <c r="H36" s="50">
        <f>E36/E38*100</f>
        <v>47.19358533791523</v>
      </c>
      <c r="I36" s="41">
        <f>I82+I128</f>
        <v>55</v>
      </c>
      <c r="J36" s="41">
        <f>K36/I36</f>
        <v>210.36363636363637</v>
      </c>
      <c r="K36" s="41">
        <f>K82+K128</f>
        <v>11570</v>
      </c>
      <c r="L36" s="42">
        <f>I36/I38*100</f>
        <v>36.18421052631579</v>
      </c>
      <c r="M36" s="47">
        <f t="shared" si="2"/>
        <v>13.349514563106796</v>
      </c>
      <c r="N36" s="46">
        <f t="shared" si="3"/>
        <v>108.99670277908619</v>
      </c>
      <c r="O36" s="47">
        <f t="shared" si="4"/>
        <v>14.550530710800341</v>
      </c>
      <c r="P36" s="48">
        <f>L36/H36*100</f>
        <v>76.67188298415944</v>
      </c>
    </row>
    <row r="37" spans="1:16" ht="12.75">
      <c r="A37" s="1">
        <v>30</v>
      </c>
      <c r="B37" s="190"/>
      <c r="C37" s="190"/>
      <c r="D37" s="1" t="s">
        <v>22</v>
      </c>
      <c r="E37" s="41">
        <f>E83+E129</f>
        <v>461</v>
      </c>
      <c r="F37" s="41">
        <f t="shared" si="0"/>
        <v>161</v>
      </c>
      <c r="G37" s="41">
        <f>G83+G129</f>
        <v>74221</v>
      </c>
      <c r="H37" s="50">
        <f>E37/E38*100</f>
        <v>52.80641466208477</v>
      </c>
      <c r="I37" s="41">
        <f>I83+I129</f>
        <v>97</v>
      </c>
      <c r="J37" s="41">
        <f>K37/I37</f>
        <v>176.42268041237114</v>
      </c>
      <c r="K37" s="41">
        <f>K83+K129</f>
        <v>17113</v>
      </c>
      <c r="L37" s="42">
        <f>I37/I38*100</f>
        <v>63.81578947368421</v>
      </c>
      <c r="M37" s="47">
        <f t="shared" si="2"/>
        <v>21.0412147505423</v>
      </c>
      <c r="N37" s="46">
        <f t="shared" si="3"/>
        <v>109.57930460395721</v>
      </c>
      <c r="O37" s="47">
        <f t="shared" si="4"/>
        <v>23.056816803869527</v>
      </c>
      <c r="P37" s="48">
        <f>L37/H37*100</f>
        <v>120.84855577120675</v>
      </c>
    </row>
    <row r="38" spans="1:16" ht="12.75">
      <c r="A38" s="1">
        <v>31</v>
      </c>
      <c r="B38" s="190"/>
      <c r="C38" s="191"/>
      <c r="D38" s="3" t="s">
        <v>0</v>
      </c>
      <c r="E38" s="122">
        <f>SUM(E34:E37)</f>
        <v>873</v>
      </c>
      <c r="F38" s="122">
        <f t="shared" si="0"/>
        <v>176.10194730813288</v>
      </c>
      <c r="G38" s="122">
        <f>SUM(G34:G37)</f>
        <v>153737</v>
      </c>
      <c r="H38" s="123">
        <v>100</v>
      </c>
      <c r="I38" s="122">
        <f>SUM(I34:I37)</f>
        <v>152</v>
      </c>
      <c r="J38" s="149">
        <f>K38/I38</f>
        <v>188.70394736842104</v>
      </c>
      <c r="K38" s="122">
        <f>SUM(K34:K37)</f>
        <v>28683</v>
      </c>
      <c r="L38" s="42">
        <f>I38/I38*100</f>
        <v>100</v>
      </c>
      <c r="M38" s="125">
        <f t="shared" si="2"/>
        <v>17.411225658648338</v>
      </c>
      <c r="N38" s="126">
        <f t="shared" si="3"/>
        <v>107.15608217451333</v>
      </c>
      <c r="O38" s="125">
        <f t="shared" si="4"/>
        <v>18.657187274371168</v>
      </c>
      <c r="P38" s="127">
        <f t="shared" si="5"/>
        <v>100</v>
      </c>
    </row>
    <row r="39" spans="1:16" ht="12.75">
      <c r="A39" s="1">
        <v>32</v>
      </c>
      <c r="B39" s="190"/>
      <c r="C39" s="182" t="s">
        <v>25</v>
      </c>
      <c r="D39" s="182"/>
      <c r="E39" s="41">
        <f>E85+E131</f>
        <v>185</v>
      </c>
      <c r="F39" s="41">
        <f t="shared" si="0"/>
        <v>75</v>
      </c>
      <c r="G39" s="41">
        <f>G85+G131</f>
        <v>13875</v>
      </c>
      <c r="H39" s="50">
        <v>100</v>
      </c>
      <c r="I39" s="41">
        <f>I85+I131</f>
        <v>0</v>
      </c>
      <c r="J39" s="41">
        <v>0</v>
      </c>
      <c r="K39" s="41">
        <f>K85+K131</f>
        <v>0</v>
      </c>
      <c r="L39" s="42">
        <v>0</v>
      </c>
      <c r="M39" s="47">
        <f t="shared" si="2"/>
        <v>0</v>
      </c>
      <c r="N39" s="46">
        <f t="shared" si="3"/>
        <v>0</v>
      </c>
      <c r="O39" s="47">
        <f t="shared" si="4"/>
        <v>0</v>
      </c>
      <c r="P39" s="48">
        <f t="shared" si="5"/>
        <v>0</v>
      </c>
    </row>
    <row r="40" spans="1:16" ht="12.75">
      <c r="A40" s="1">
        <v>33</v>
      </c>
      <c r="B40" s="190"/>
      <c r="C40" s="185" t="s">
        <v>26</v>
      </c>
      <c r="D40" s="185"/>
      <c r="E40" s="122">
        <f>E28+E33+E38+E39</f>
        <v>53953</v>
      </c>
      <c r="F40" s="122">
        <f t="shared" si="0"/>
        <v>115.74442570385335</v>
      </c>
      <c r="G40" s="122">
        <f>G28+G33+G38+G39</f>
        <v>6244759</v>
      </c>
      <c r="H40" s="123">
        <f>E40/E44*100</f>
        <v>44.70823182353038</v>
      </c>
      <c r="I40" s="122">
        <f>I28+I33+I38+I39</f>
        <v>37773.24</v>
      </c>
      <c r="J40" s="122">
        <f t="shared" si="1"/>
        <v>120.30802758778438</v>
      </c>
      <c r="K40" s="122">
        <f>K28+K33+K38+K39</f>
        <v>4544424</v>
      </c>
      <c r="L40" s="124">
        <f>I40/I44*100</f>
        <v>39.19351906652511</v>
      </c>
      <c r="M40" s="125">
        <f t="shared" si="2"/>
        <v>70.01138027542491</v>
      </c>
      <c r="N40" s="126">
        <f t="shared" si="3"/>
        <v>103.94282649568592</v>
      </c>
      <c r="O40" s="125">
        <f t="shared" si="4"/>
        <v>72.77180752691977</v>
      </c>
      <c r="P40" s="127">
        <f t="shared" si="5"/>
        <v>87.66510655403997</v>
      </c>
    </row>
    <row r="41" spans="1:16" ht="12.75">
      <c r="A41" s="1">
        <v>34</v>
      </c>
      <c r="B41" s="190"/>
      <c r="C41" s="182" t="s">
        <v>27</v>
      </c>
      <c r="D41" s="182"/>
      <c r="E41" s="41">
        <f>E87+E133</f>
        <v>1367</v>
      </c>
      <c r="F41" s="41">
        <f t="shared" si="0"/>
        <v>66.30431602048282</v>
      </c>
      <c r="G41" s="41">
        <f>G87+G133</f>
        <v>90638</v>
      </c>
      <c r="H41" s="50">
        <f>E41/E44*100</f>
        <v>1.1327665357397372</v>
      </c>
      <c r="I41" s="41">
        <f>I87+I133</f>
        <v>1986</v>
      </c>
      <c r="J41" s="41">
        <f t="shared" si="1"/>
        <v>61.36404833836858</v>
      </c>
      <c r="K41" s="41">
        <f>K87+K133</f>
        <v>121869</v>
      </c>
      <c r="L41" s="42">
        <f>I41/I44*100</f>
        <v>2.0606738756357377</v>
      </c>
      <c r="M41" s="47">
        <f t="shared" si="2"/>
        <v>145.28163862472567</v>
      </c>
      <c r="N41" s="46">
        <f t="shared" si="3"/>
        <v>92.54910090530444</v>
      </c>
      <c r="O41" s="47">
        <f t="shared" si="4"/>
        <v>134.45685032767713</v>
      </c>
      <c r="P41" s="48">
        <f t="shared" si="5"/>
        <v>181.91514408483508</v>
      </c>
    </row>
    <row r="42" spans="1:16" ht="12.75">
      <c r="A42" s="1">
        <v>35</v>
      </c>
      <c r="B42" s="190"/>
      <c r="C42" s="182" t="s">
        <v>17</v>
      </c>
      <c r="D42" s="182"/>
      <c r="E42" s="41">
        <f>E88+E134</f>
        <v>1301</v>
      </c>
      <c r="F42" s="41">
        <f t="shared" si="0"/>
        <v>62</v>
      </c>
      <c r="G42" s="41">
        <f>G88+G134</f>
        <v>80662</v>
      </c>
      <c r="H42" s="50">
        <f>E42/E44*100</f>
        <v>1.0780755398664215</v>
      </c>
      <c r="I42" s="41">
        <f>I88+I134</f>
        <v>0</v>
      </c>
      <c r="J42" s="41">
        <v>0</v>
      </c>
      <c r="K42" s="41">
        <f>K88+K134</f>
        <v>0</v>
      </c>
      <c r="L42" s="42">
        <f>I42/I44*100</f>
        <v>0</v>
      </c>
      <c r="M42" s="47">
        <f t="shared" si="2"/>
        <v>0</v>
      </c>
      <c r="N42" s="46">
        <f t="shared" si="3"/>
        <v>0</v>
      </c>
      <c r="O42" s="47">
        <f t="shared" si="4"/>
        <v>0</v>
      </c>
      <c r="P42" s="48">
        <f t="shared" si="5"/>
        <v>0</v>
      </c>
    </row>
    <row r="43" spans="1:16" ht="12.75">
      <c r="A43" s="1">
        <v>36</v>
      </c>
      <c r="B43" s="190"/>
      <c r="C43" s="182" t="s">
        <v>28</v>
      </c>
      <c r="D43" s="182"/>
      <c r="E43" s="41">
        <f>E89+E135</f>
        <v>64057</v>
      </c>
      <c r="F43" s="41">
        <f t="shared" si="0"/>
        <v>47.89429273147353</v>
      </c>
      <c r="G43" s="41">
        <f>G89+G135</f>
        <v>3067964.7095</v>
      </c>
      <c r="H43" s="50">
        <f>E43/E44*100</f>
        <v>53.08092610086346</v>
      </c>
      <c r="I43" s="41">
        <f>I89+I135</f>
        <v>56617</v>
      </c>
      <c r="J43" s="41">
        <f t="shared" si="1"/>
        <v>52.06218980164968</v>
      </c>
      <c r="K43" s="41">
        <f>K89+K135</f>
        <v>2947605</v>
      </c>
      <c r="L43" s="42">
        <f>I43/I44*100</f>
        <v>58.74580705783916</v>
      </c>
      <c r="M43" s="47">
        <f t="shared" si="2"/>
        <v>88.38534430273039</v>
      </c>
      <c r="N43" s="46">
        <f t="shared" si="3"/>
        <v>108.70228336713122</v>
      </c>
      <c r="O43" s="47">
        <f t="shared" si="4"/>
        <v>96.07688741896854</v>
      </c>
      <c r="P43" s="48">
        <f t="shared" si="5"/>
        <v>110.6721592351486</v>
      </c>
    </row>
    <row r="44" spans="1:16" ht="12.75">
      <c r="A44" s="1">
        <v>37</v>
      </c>
      <c r="B44" s="190"/>
      <c r="C44" s="169" t="s">
        <v>29</v>
      </c>
      <c r="D44" s="169"/>
      <c r="E44" s="64">
        <f>SUM(E40:E43)</f>
        <v>120678</v>
      </c>
      <c r="F44" s="64">
        <f t="shared" si="0"/>
        <v>78.58950023616566</v>
      </c>
      <c r="G44" s="64">
        <f>SUM(G40:G43)</f>
        <v>9484023.7095</v>
      </c>
      <c r="H44" s="65">
        <v>100</v>
      </c>
      <c r="I44" s="64">
        <f>SUM(I40:I43)</f>
        <v>96376.23999999999</v>
      </c>
      <c r="J44" s="64">
        <f t="shared" si="1"/>
        <v>79.00181621528294</v>
      </c>
      <c r="K44" s="64">
        <f>SUM(K40:K43)</f>
        <v>7613898</v>
      </c>
      <c r="L44" s="66">
        <v>100</v>
      </c>
      <c r="M44" s="67">
        <f t="shared" si="2"/>
        <v>79.86231127463167</v>
      </c>
      <c r="N44" s="68">
        <f t="shared" si="3"/>
        <v>100.52464512164889</v>
      </c>
      <c r="O44" s="67">
        <f t="shared" si="4"/>
        <v>80.28130499477007</v>
      </c>
      <c r="P44" s="69">
        <f t="shared" si="5"/>
        <v>100</v>
      </c>
    </row>
    <row r="45" spans="1:16" ht="12.75">
      <c r="A45" s="1">
        <v>38</v>
      </c>
      <c r="B45" s="190"/>
      <c r="C45" s="182" t="s">
        <v>30</v>
      </c>
      <c r="D45" s="182"/>
      <c r="E45" s="41">
        <f>E137</f>
        <v>35148</v>
      </c>
      <c r="F45" s="41">
        <f t="shared" si="0"/>
        <v>26</v>
      </c>
      <c r="G45" s="41">
        <f>G137</f>
        <v>913848</v>
      </c>
      <c r="H45" s="50">
        <v>100</v>
      </c>
      <c r="I45" s="41">
        <f>I137</f>
        <v>34758</v>
      </c>
      <c r="J45" s="41">
        <f t="shared" si="1"/>
        <v>26.688359514356407</v>
      </c>
      <c r="K45" s="41">
        <f>K137</f>
        <v>927634</v>
      </c>
      <c r="L45" s="42">
        <v>100</v>
      </c>
      <c r="M45" s="47">
        <f t="shared" si="2"/>
        <v>98.89040628200752</v>
      </c>
      <c r="N45" s="46">
        <f t="shared" si="3"/>
        <v>102.6475365936785</v>
      </c>
      <c r="O45" s="47">
        <f t="shared" si="4"/>
        <v>101.50856597596099</v>
      </c>
      <c r="P45" s="48">
        <f t="shared" si="5"/>
        <v>100</v>
      </c>
    </row>
    <row r="46" spans="1:16" ht="12.75">
      <c r="A46" s="1">
        <v>39</v>
      </c>
      <c r="B46" s="57"/>
      <c r="C46" s="192" t="s">
        <v>1</v>
      </c>
      <c r="D46" s="192"/>
      <c r="E46" s="58">
        <f>E22+E44+E45</f>
        <v>219177</v>
      </c>
      <c r="F46" s="58">
        <f t="shared" si="0"/>
        <v>75.35810194272209</v>
      </c>
      <c r="G46" s="58">
        <f>G22+G44+G45</f>
        <v>16516762.7095</v>
      </c>
      <c r="H46" s="59">
        <v>0</v>
      </c>
      <c r="I46" s="58">
        <f>I22+I44+I45</f>
        <v>213924.38999999998</v>
      </c>
      <c r="J46" s="58">
        <f t="shared" si="1"/>
        <v>72.11805068136458</v>
      </c>
      <c r="K46" s="58">
        <f>K22+K44+K45</f>
        <v>15427810</v>
      </c>
      <c r="L46" s="60">
        <v>0</v>
      </c>
      <c r="M46" s="61">
        <f>I46/E46*100</f>
        <v>97.60348485470647</v>
      </c>
      <c r="N46" s="62">
        <f>J46/F46*100</f>
        <v>95.70046063020511</v>
      </c>
      <c r="O46" s="61">
        <f>K46/G46*100</f>
        <v>93.40698459708655</v>
      </c>
      <c r="P46" s="63">
        <v>0</v>
      </c>
    </row>
    <row r="47" spans="1:16" ht="12.75">
      <c r="A47" s="167" t="s">
        <v>2</v>
      </c>
      <c r="B47" s="167"/>
      <c r="C47" s="167"/>
      <c r="D47" s="167"/>
      <c r="P47" s="28"/>
    </row>
    <row r="48" spans="1:16" ht="12.75">
      <c r="A48" s="167" t="s">
        <v>60</v>
      </c>
      <c r="B48" s="167"/>
      <c r="C48" s="167"/>
      <c r="D48" s="167"/>
      <c r="F48" s="170" t="s">
        <v>38</v>
      </c>
      <c r="G48" s="170"/>
      <c r="H48" s="170"/>
      <c r="I48" s="170"/>
      <c r="J48" s="170"/>
      <c r="P48" s="28"/>
    </row>
    <row r="49" spans="1:16" ht="12.75">
      <c r="A49" s="170" t="s">
        <v>96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</row>
    <row r="50" spans="2:16" ht="12.75">
      <c r="B50" s="168" t="s">
        <v>43</v>
      </c>
      <c r="C50" s="168"/>
      <c r="D50" s="168"/>
      <c r="M50" s="207" t="s">
        <v>61</v>
      </c>
      <c r="N50" s="207"/>
      <c r="O50" s="207"/>
      <c r="P50" s="207"/>
    </row>
    <row r="51" spans="1:16" ht="12.75">
      <c r="A51" s="172" t="s">
        <v>5</v>
      </c>
      <c r="B51" s="174" t="s">
        <v>6</v>
      </c>
      <c r="C51" s="174"/>
      <c r="D51" s="175"/>
      <c r="E51" s="178" t="s">
        <v>97</v>
      </c>
      <c r="F51" s="179"/>
      <c r="G51" s="179"/>
      <c r="H51" s="180"/>
      <c r="I51" s="178" t="s">
        <v>98</v>
      </c>
      <c r="J51" s="179"/>
      <c r="K51" s="179"/>
      <c r="L51" s="180"/>
      <c r="M51" s="204" t="s">
        <v>39</v>
      </c>
      <c r="N51" s="205"/>
      <c r="O51" s="205"/>
      <c r="P51" s="206"/>
    </row>
    <row r="52" spans="1:16" ht="12.75">
      <c r="A52" s="173"/>
      <c r="B52" s="176"/>
      <c r="C52" s="176"/>
      <c r="D52" s="177"/>
      <c r="E52" s="81" t="s">
        <v>7</v>
      </c>
      <c r="F52" s="52" t="s">
        <v>8</v>
      </c>
      <c r="G52" s="52" t="s">
        <v>9</v>
      </c>
      <c r="H52" s="53" t="s">
        <v>33</v>
      </c>
      <c r="I52" s="52" t="s">
        <v>7</v>
      </c>
      <c r="J52" s="52" t="s">
        <v>8</v>
      </c>
      <c r="K52" s="52" t="s">
        <v>9</v>
      </c>
      <c r="L52" s="54" t="s">
        <v>33</v>
      </c>
      <c r="M52" s="55" t="s">
        <v>40</v>
      </c>
      <c r="N52" s="55" t="s">
        <v>42</v>
      </c>
      <c r="O52" s="55" t="s">
        <v>41</v>
      </c>
      <c r="P52" s="56" t="s">
        <v>47</v>
      </c>
    </row>
    <row r="53" spans="1:16" ht="9.75" customHeight="1">
      <c r="A53" s="11">
        <v>1</v>
      </c>
      <c r="B53" s="186">
        <v>2</v>
      </c>
      <c r="C53" s="187"/>
      <c r="D53" s="188"/>
      <c r="E53" s="82">
        <v>3</v>
      </c>
      <c r="F53" s="21">
        <v>4</v>
      </c>
      <c r="G53" s="21">
        <v>5</v>
      </c>
      <c r="H53" s="21">
        <v>6</v>
      </c>
      <c r="I53" s="21">
        <v>7</v>
      </c>
      <c r="J53" s="21">
        <v>8</v>
      </c>
      <c r="K53" s="21">
        <v>9</v>
      </c>
      <c r="L53" s="26">
        <v>10</v>
      </c>
      <c r="M53" s="25">
        <v>11</v>
      </c>
      <c r="N53" s="25">
        <v>12</v>
      </c>
      <c r="O53" s="26">
        <v>13</v>
      </c>
      <c r="P53" s="27">
        <v>14</v>
      </c>
    </row>
    <row r="54" spans="1:16" ht="12.75">
      <c r="A54" s="1">
        <v>1</v>
      </c>
      <c r="B54" s="171" t="s">
        <v>32</v>
      </c>
      <c r="C54" s="171" t="s">
        <v>10</v>
      </c>
      <c r="D54" s="1" t="s">
        <v>12</v>
      </c>
      <c r="E54" s="41">
        <f>'Real.Konjuh'!E55+'Real.Spreč.'!E55+'Real.Majev.'!E54+'Real.Vlas.'!E54</f>
        <v>11068</v>
      </c>
      <c r="F54" s="41">
        <f>G54/E54</f>
        <v>150</v>
      </c>
      <c r="G54" s="41">
        <f>'Real.Konjuh'!G55+'Real.Spreč.'!G55+'Real.Majev.'!G54+'Real.Vlas.'!G54</f>
        <v>1660200</v>
      </c>
      <c r="H54" s="50">
        <f>E54/E58*100</f>
        <v>44.10440326758319</v>
      </c>
      <c r="I54" s="41">
        <f>'Real.Konjuh'!I55+'Real.Spreč.'!I55+'Real.Majev.'!I54+'Real.Vlas.'!I54</f>
        <v>8217.58</v>
      </c>
      <c r="J54" s="41">
        <f aca="true" t="shared" si="6" ref="J54:J91">K54/I54</f>
        <v>151.76523988814225</v>
      </c>
      <c r="K54" s="41">
        <f>'Real.Konjuh'!K55+'Real.Spreč.'!K55+'Real.Majev.'!K54+'Real.Vlas.'!K54</f>
        <v>1247143</v>
      </c>
      <c r="L54" s="42">
        <f>I54/I58*100</f>
        <v>38.89214663154931</v>
      </c>
      <c r="M54" s="46">
        <f aca="true" t="shared" si="7" ref="M54:M90">I54/E54*100</f>
        <v>74.2462956270329</v>
      </c>
      <c r="N54" s="46">
        <f aca="true" t="shared" si="8" ref="N54:N90">J54/F54*100</f>
        <v>101.17682659209484</v>
      </c>
      <c r="O54" s="47">
        <f aca="true" t="shared" si="9" ref="O54:O90">K54/G54*100</f>
        <v>75.12004577761715</v>
      </c>
      <c r="P54" s="48">
        <f aca="true" t="shared" si="10" ref="P54:P90">L54/H54*100</f>
        <v>88.18200395001173</v>
      </c>
    </row>
    <row r="55" spans="1:16" ht="12.75">
      <c r="A55" s="1">
        <v>2</v>
      </c>
      <c r="B55" s="171"/>
      <c r="C55" s="171"/>
      <c r="D55" s="1" t="s">
        <v>37</v>
      </c>
      <c r="E55" s="41">
        <f>'Real.Konjuh'!E56+'Real.Spreč.'!E56+'Real.Majev.'!E55+'Real.Vlas.'!E55</f>
        <v>8573</v>
      </c>
      <c r="F55" s="41">
        <f aca="true" t="shared" si="11" ref="F55:F66">G55/E55</f>
        <v>124.94750962323575</v>
      </c>
      <c r="G55" s="41">
        <f>'Real.Konjuh'!G56+'Real.Spreč.'!G56+'Real.Majev.'!G55+'Real.Vlas.'!G55</f>
        <v>1071175</v>
      </c>
      <c r="H55" s="50">
        <f>E55/E58*100</f>
        <v>34.162183701932655</v>
      </c>
      <c r="I55" s="41">
        <f>'Real.Konjuh'!I56+'Real.Spreč.'!I56+'Real.Majev.'!I55+'Real.Vlas.'!I55</f>
        <v>6646.36</v>
      </c>
      <c r="J55" s="41">
        <f t="shared" si="6"/>
        <v>126.69882461979189</v>
      </c>
      <c r="K55" s="41">
        <f>'Real.Konjuh'!K56+'Real.Spreč.'!K56+'Real.Majev.'!K55+'Real.Vlas.'!K55</f>
        <v>842086</v>
      </c>
      <c r="L55" s="42">
        <f>I55/I58*100</f>
        <v>31.45587967334228</v>
      </c>
      <c r="M55" s="46">
        <f t="shared" si="7"/>
        <v>77.52665344686807</v>
      </c>
      <c r="N55" s="46">
        <f t="shared" si="8"/>
        <v>101.4016405783813</v>
      </c>
      <c r="O55" s="47">
        <f t="shared" si="9"/>
        <v>78.61329848064041</v>
      </c>
      <c r="P55" s="48">
        <f t="shared" si="10"/>
        <v>92.0780707339933</v>
      </c>
    </row>
    <row r="56" spans="1:16" ht="12.75">
      <c r="A56" s="1">
        <v>3</v>
      </c>
      <c r="B56" s="171"/>
      <c r="C56" s="171"/>
      <c r="D56" s="1" t="s">
        <v>13</v>
      </c>
      <c r="E56" s="41">
        <f>'Real.Konjuh'!E57+'Real.Spreč.'!E57+'Real.Majev.'!E56+'Real.Vlas.'!E56</f>
        <v>5454</v>
      </c>
      <c r="F56" s="41">
        <f t="shared" si="11"/>
        <v>106.95232856618995</v>
      </c>
      <c r="G56" s="41">
        <f>'Real.Konjuh'!G57+'Real.Spreč.'!G57+'Real.Majev.'!G56+'Real.Vlas.'!G56</f>
        <v>583318</v>
      </c>
      <c r="H56" s="50">
        <f>E56/E58*100</f>
        <v>21.73341303048416</v>
      </c>
      <c r="I56" s="41">
        <f>'Real.Konjuh'!I57+'Real.Spreč.'!I57+'Real.Majev.'!I56+'Real.Vlas.'!I56</f>
        <v>5043.21</v>
      </c>
      <c r="J56" s="41">
        <f t="shared" si="6"/>
        <v>108.6770132514807</v>
      </c>
      <c r="K56" s="41">
        <f>'Real.Konjuh'!K57+'Real.Spreč.'!K57+'Real.Majev.'!K56+'Real.Vlas.'!K56</f>
        <v>548081</v>
      </c>
      <c r="L56" s="42">
        <f>I56/I58*100</f>
        <v>23.868494473275074</v>
      </c>
      <c r="M56" s="46">
        <f t="shared" si="7"/>
        <v>92.46809680968097</v>
      </c>
      <c r="N56" s="46">
        <f t="shared" si="8"/>
        <v>101.61257329168237</v>
      </c>
      <c r="O56" s="47">
        <f t="shared" si="9"/>
        <v>93.95921264216088</v>
      </c>
      <c r="P56" s="48">
        <f t="shared" si="10"/>
        <v>109.82395834375467</v>
      </c>
    </row>
    <row r="57" spans="1:16" ht="12.75">
      <c r="A57" s="1">
        <v>4</v>
      </c>
      <c r="B57" s="171"/>
      <c r="C57" s="171"/>
      <c r="D57" s="1" t="s">
        <v>14</v>
      </c>
      <c r="E57" s="41">
        <f>'Real.Konjuh'!E58+'Real.Spreč.'!E58+'Real.Majev.'!E57+'Real.Vlas.'!E57</f>
        <v>0</v>
      </c>
      <c r="F57" s="41">
        <v>0</v>
      </c>
      <c r="G57" s="41">
        <f>'Real.Konjuh'!G58+'Real.Spreč.'!G58+'Real.Majev.'!G57+'Real.Vlas.'!G57</f>
        <v>0</v>
      </c>
      <c r="H57" s="50">
        <f>E57/E58*100</f>
        <v>0</v>
      </c>
      <c r="I57" s="41">
        <f>'Real.Konjuh'!I58+'Real.Spreč.'!I58+'Real.Majev.'!I57+'Real.Vlas.'!I57</f>
        <v>1222</v>
      </c>
      <c r="J57" s="41">
        <f>K57/I57</f>
        <v>91.77250409165303</v>
      </c>
      <c r="K57" s="41">
        <f>'Real.Konjuh'!K58+'Real.Spreč.'!K58+'Real.Majev.'!K57+'Real.Vlas.'!K57</f>
        <v>112146</v>
      </c>
      <c r="L57" s="42">
        <f>I57/I58*100</f>
        <v>5.783479221833344</v>
      </c>
      <c r="M57" s="46">
        <v>0</v>
      </c>
      <c r="N57" s="46">
        <v>0</v>
      </c>
      <c r="O57" s="47">
        <v>0</v>
      </c>
      <c r="P57" s="48">
        <v>0</v>
      </c>
    </row>
    <row r="58" spans="1:16" ht="12.75">
      <c r="A58" s="1">
        <v>5</v>
      </c>
      <c r="B58" s="171"/>
      <c r="C58" s="171"/>
      <c r="D58" s="3" t="s">
        <v>0</v>
      </c>
      <c r="E58" s="122">
        <f>SUM(E54:E57)</f>
        <v>25095</v>
      </c>
      <c r="F58" s="122">
        <f t="shared" si="11"/>
        <v>132.0857939828651</v>
      </c>
      <c r="G58" s="122">
        <f>SUM(G54:G57)</f>
        <v>3314693</v>
      </c>
      <c r="H58" s="123">
        <v>100</v>
      </c>
      <c r="I58" s="122">
        <f>SUM(I54:I57)</f>
        <v>21129.149999999998</v>
      </c>
      <c r="J58" s="122">
        <f t="shared" si="6"/>
        <v>130.12620006010656</v>
      </c>
      <c r="K58" s="122">
        <f>SUM(K54:K57)</f>
        <v>2749456</v>
      </c>
      <c r="L58" s="124">
        <v>100</v>
      </c>
      <c r="M58" s="125">
        <f t="shared" si="7"/>
        <v>84.19665271966527</v>
      </c>
      <c r="N58" s="126">
        <f t="shared" si="8"/>
        <v>98.51642340658317</v>
      </c>
      <c r="O58" s="125">
        <f t="shared" si="9"/>
        <v>82.94753088747585</v>
      </c>
      <c r="P58" s="127">
        <f t="shared" si="10"/>
        <v>100</v>
      </c>
    </row>
    <row r="59" spans="1:16" ht="12.75">
      <c r="A59" s="1">
        <v>6</v>
      </c>
      <c r="B59" s="171"/>
      <c r="C59" s="171" t="s">
        <v>11</v>
      </c>
      <c r="D59" s="1" t="s">
        <v>12</v>
      </c>
      <c r="E59" s="41">
        <f>'Real.Konjuh'!E60+'Real.Spreč.'!E60+'Real.Majev.'!E59+'Real.Vlas.'!E59</f>
        <v>1919</v>
      </c>
      <c r="F59" s="41">
        <f t="shared" si="11"/>
        <v>145.01823866597186</v>
      </c>
      <c r="G59" s="41">
        <f>'Real.Konjuh'!G60+'Real.Spreč.'!G60+'Real.Majev.'!G59+'Real.Vlas.'!G59</f>
        <v>278290</v>
      </c>
      <c r="H59" s="50">
        <f>E59/E63*100</f>
        <v>36.86131386861314</v>
      </c>
      <c r="I59" s="41">
        <f>'Real.Konjuh'!I60+'Real.Spreč.'!I60+'Real.Majev.'!I59+'Real.Vlas.'!I59</f>
        <v>634</v>
      </c>
      <c r="J59" s="41">
        <f t="shared" si="6"/>
        <v>146.35015772870662</v>
      </c>
      <c r="K59" s="41">
        <f>'Real.Konjuh'!K60+'Real.Spreč.'!K60+'Real.Majev.'!K59+'Real.Vlas.'!K59</f>
        <v>92786</v>
      </c>
      <c r="L59" s="42">
        <f>I59/I63*100</f>
        <v>34.288804759329366</v>
      </c>
      <c r="M59" s="47">
        <f t="shared" si="7"/>
        <v>33.03804064616988</v>
      </c>
      <c r="N59" s="46">
        <f t="shared" si="8"/>
        <v>100.91844934470804</v>
      </c>
      <c r="O59" s="47">
        <f t="shared" si="9"/>
        <v>33.341478313989</v>
      </c>
      <c r="P59" s="48">
        <f t="shared" si="10"/>
        <v>93.021113901547</v>
      </c>
    </row>
    <row r="60" spans="1:16" ht="12.75">
      <c r="A60" s="1">
        <v>7</v>
      </c>
      <c r="B60" s="171"/>
      <c r="C60" s="171"/>
      <c r="D60" s="1" t="s">
        <v>37</v>
      </c>
      <c r="E60" s="41">
        <f>'Real.Konjuh'!E61+'Real.Spreč.'!E61+'Real.Majev.'!E60+'Real.Vlas.'!E60</f>
        <v>1992</v>
      </c>
      <c r="F60" s="41">
        <f t="shared" si="11"/>
        <v>125</v>
      </c>
      <c r="G60" s="41">
        <f>'Real.Konjuh'!G61+'Real.Spreč.'!G61+'Real.Majev.'!G60+'Real.Vlas.'!G60</f>
        <v>249000</v>
      </c>
      <c r="H60" s="50">
        <f>E60/E63*100</f>
        <v>38.26354206684594</v>
      </c>
      <c r="I60" s="41">
        <f>'Real.Konjuh'!I61+'Real.Spreč.'!I61+'Real.Majev.'!I60+'Real.Vlas.'!I60</f>
        <v>572</v>
      </c>
      <c r="J60" s="41">
        <f t="shared" si="6"/>
        <v>121.70454545454545</v>
      </c>
      <c r="K60" s="41">
        <f>'Real.Konjuh'!K61+'Real.Spreč.'!K61+'Real.Majev.'!K60+'Real.Vlas.'!K60</f>
        <v>69615</v>
      </c>
      <c r="L60" s="42">
        <f>I60/I63*100</f>
        <v>30.935640886965928</v>
      </c>
      <c r="M60" s="47">
        <f t="shared" si="7"/>
        <v>28.714859437751006</v>
      </c>
      <c r="N60" s="46">
        <f t="shared" si="8"/>
        <v>97.36363636363636</v>
      </c>
      <c r="O60" s="47">
        <f t="shared" si="9"/>
        <v>27.957831325301203</v>
      </c>
      <c r="P60" s="48">
        <f t="shared" si="10"/>
        <v>80.84886870358666</v>
      </c>
    </row>
    <row r="61" spans="1:16" ht="12.75">
      <c r="A61" s="1">
        <v>8</v>
      </c>
      <c r="B61" s="171"/>
      <c r="C61" s="171"/>
      <c r="D61" s="1" t="s">
        <v>13</v>
      </c>
      <c r="E61" s="41">
        <f>'Real.Konjuh'!E62+'Real.Spreč.'!E62+'Real.Majev.'!E61+'Real.Vlas.'!E61</f>
        <v>1295</v>
      </c>
      <c r="F61" s="41">
        <f t="shared" si="11"/>
        <v>107</v>
      </c>
      <c r="G61" s="41">
        <f>'Real.Konjuh'!G62+'Real.Spreč.'!G62+'Real.Majev.'!G61+'Real.Vlas.'!G61</f>
        <v>138565</v>
      </c>
      <c r="H61" s="50">
        <f>E61/E63*100</f>
        <v>24.875144064540912</v>
      </c>
      <c r="I61" s="41">
        <f>'Real.Konjuh'!I62+'Real.Spreč.'!I62+'Real.Majev.'!I61+'Real.Vlas.'!I61</f>
        <v>643</v>
      </c>
      <c r="J61" s="41">
        <f t="shared" si="6"/>
        <v>101.67029548989113</v>
      </c>
      <c r="K61" s="41">
        <f>'Real.Konjuh'!K62+'Real.Spreč.'!K62+'Real.Majev.'!K61+'Real.Vlas.'!K61</f>
        <v>65374</v>
      </c>
      <c r="L61" s="42">
        <f>I61/I63*100</f>
        <v>34.775554353704706</v>
      </c>
      <c r="M61" s="47">
        <f t="shared" si="7"/>
        <v>49.65250965250965</v>
      </c>
      <c r="N61" s="46">
        <f t="shared" si="8"/>
        <v>95.0189677475618</v>
      </c>
      <c r="O61" s="47">
        <f t="shared" si="9"/>
        <v>47.179302132573156</v>
      </c>
      <c r="P61" s="48">
        <f t="shared" si="10"/>
        <v>139.80041387288549</v>
      </c>
    </row>
    <row r="62" spans="1:16" ht="12.75">
      <c r="A62" s="1">
        <v>9</v>
      </c>
      <c r="B62" s="171"/>
      <c r="C62" s="171"/>
      <c r="D62" s="1" t="s">
        <v>14</v>
      </c>
      <c r="E62" s="41">
        <f>'Real.Konjuh'!E63+'Real.Spreč.'!E63+'Real.Majev.'!E62+'Real.Vlas.'!E62</f>
        <v>0</v>
      </c>
      <c r="F62" s="41">
        <v>0</v>
      </c>
      <c r="G62" s="41">
        <f>'Real.Konjuh'!G63+'Real.Spreč.'!G63+'Real.Majev.'!G62+'Real.Vlas.'!G62</f>
        <v>0</v>
      </c>
      <c r="H62" s="50">
        <f>E62/E63*100</f>
        <v>0</v>
      </c>
      <c r="I62" s="41">
        <f>'Real.Konjuh'!I63+'Real.Spreč.'!I63+'Real.Majev.'!I62+'Real.Vlas.'!I62</f>
        <v>0</v>
      </c>
      <c r="J62" s="41">
        <v>0</v>
      </c>
      <c r="K62" s="41">
        <f>'Real.Konjuh'!K63+'Real.Spreč.'!K63+'Real.Majev.'!K62+'Real.Vlas.'!K62</f>
        <v>0</v>
      </c>
      <c r="L62" s="42">
        <f>I62/I63*100</f>
        <v>0</v>
      </c>
      <c r="M62" s="47">
        <v>0</v>
      </c>
      <c r="N62" s="46">
        <v>0</v>
      </c>
      <c r="O62" s="47">
        <v>0</v>
      </c>
      <c r="P62" s="48">
        <v>0</v>
      </c>
    </row>
    <row r="63" spans="1:16" ht="12.75">
      <c r="A63" s="1">
        <v>10</v>
      </c>
      <c r="B63" s="171"/>
      <c r="C63" s="171"/>
      <c r="D63" s="3" t="s">
        <v>0</v>
      </c>
      <c r="E63" s="122">
        <f>SUM(E59:E62)</f>
        <v>5206</v>
      </c>
      <c r="F63" s="122">
        <f t="shared" si="11"/>
        <v>127.9014598540146</v>
      </c>
      <c r="G63" s="122">
        <f>SUM(G59:G62)</f>
        <v>665855</v>
      </c>
      <c r="H63" s="123">
        <v>100</v>
      </c>
      <c r="I63" s="122">
        <f>SUM(I59:I62)</f>
        <v>1849</v>
      </c>
      <c r="J63" s="122">
        <f t="shared" si="6"/>
        <v>123.18820984315846</v>
      </c>
      <c r="K63" s="122">
        <f>SUM(K59:K62)</f>
        <v>227775</v>
      </c>
      <c r="L63" s="124">
        <v>100</v>
      </c>
      <c r="M63" s="125">
        <f t="shared" si="7"/>
        <v>35.51671148674606</v>
      </c>
      <c r="N63" s="126">
        <f t="shared" si="8"/>
        <v>96.31493650171328</v>
      </c>
      <c r="O63" s="125">
        <f t="shared" si="9"/>
        <v>34.207898115956176</v>
      </c>
      <c r="P63" s="127">
        <f t="shared" si="10"/>
        <v>100</v>
      </c>
    </row>
    <row r="64" spans="1:16" ht="12.75">
      <c r="A64" s="1">
        <v>11</v>
      </c>
      <c r="B64" s="171"/>
      <c r="C64" s="185" t="s">
        <v>15</v>
      </c>
      <c r="D64" s="185"/>
      <c r="E64" s="122">
        <f>E58+E63</f>
        <v>30301</v>
      </c>
      <c r="F64" s="122">
        <f t="shared" si="11"/>
        <v>131.36688558133395</v>
      </c>
      <c r="G64" s="122">
        <f>G58+G63</f>
        <v>3980548</v>
      </c>
      <c r="H64" s="123">
        <f>E64/E68*100</f>
        <v>77.43674929721442</v>
      </c>
      <c r="I64" s="122">
        <f>I58+I63</f>
        <v>22978.149999999998</v>
      </c>
      <c r="J64" s="122">
        <f t="shared" si="6"/>
        <v>129.56791560678298</v>
      </c>
      <c r="K64" s="122">
        <f>K58+K63</f>
        <v>2977231</v>
      </c>
      <c r="L64" s="124">
        <f>I64/I68*100</f>
        <v>50.45912053959153</v>
      </c>
      <c r="M64" s="125">
        <f t="shared" si="7"/>
        <v>75.83297580937922</v>
      </c>
      <c r="N64" s="126">
        <f t="shared" si="8"/>
        <v>98.6305757599489</v>
      </c>
      <c r="O64" s="125">
        <f t="shared" si="9"/>
        <v>74.7945006566935</v>
      </c>
      <c r="P64" s="127">
        <f t="shared" si="10"/>
        <v>65.16172359705014</v>
      </c>
    </row>
    <row r="65" spans="1:16" ht="12.75">
      <c r="A65" s="1">
        <v>12</v>
      </c>
      <c r="B65" s="171"/>
      <c r="C65" s="182" t="s">
        <v>16</v>
      </c>
      <c r="D65" s="182"/>
      <c r="E65" s="41">
        <f>'Real.Konjuh'!E66+'Real.Spreč.'!E66+'Real.Majev.'!E65+'Real.Vlas.'!E65</f>
        <v>4529</v>
      </c>
      <c r="F65" s="41">
        <f t="shared" si="11"/>
        <v>68.98675204239346</v>
      </c>
      <c r="G65" s="41">
        <f>'Real.Konjuh'!G66+'Real.Spreč.'!G66+'Real.Majev.'!G65+'Real.Vlas.'!G65</f>
        <v>312441</v>
      </c>
      <c r="H65" s="50">
        <f>E65/E68*100</f>
        <v>11.574239713774597</v>
      </c>
      <c r="I65" s="41">
        <f>'Real.Konjuh'!I66+'Real.Spreč.'!I66+'Real.Majev.'!I65+'Real.Vlas.'!I65</f>
        <v>3934</v>
      </c>
      <c r="J65" s="41">
        <f t="shared" si="6"/>
        <v>68.01143873919675</v>
      </c>
      <c r="K65" s="41">
        <f>'Real.Konjuh'!K66+'Real.Spreč.'!K66+'Real.Majev.'!K65+'Real.Vlas.'!K65</f>
        <v>267557</v>
      </c>
      <c r="L65" s="42">
        <f>I65/I68*100</f>
        <v>8.638910452005627</v>
      </c>
      <c r="M65" s="47">
        <f t="shared" si="7"/>
        <v>86.86244204018547</v>
      </c>
      <c r="N65" s="46">
        <f t="shared" si="8"/>
        <v>98.58623101635897</v>
      </c>
      <c r="O65" s="47">
        <f t="shared" si="9"/>
        <v>85.63440777618816</v>
      </c>
      <c r="P65" s="48">
        <f t="shared" si="10"/>
        <v>74.63911812474723</v>
      </c>
    </row>
    <row r="66" spans="1:16" ht="12.75">
      <c r="A66" s="1">
        <v>13</v>
      </c>
      <c r="B66" s="171"/>
      <c r="C66" s="182" t="s">
        <v>17</v>
      </c>
      <c r="D66" s="182"/>
      <c r="E66" s="41">
        <f>'Real.Konjuh'!E67+'Real.Spreč.'!E67+'Real.Majev.'!E66+'Real.Vlas.'!E66</f>
        <v>4300</v>
      </c>
      <c r="F66" s="41">
        <f t="shared" si="11"/>
        <v>49</v>
      </c>
      <c r="G66" s="41">
        <f>'Real.Konjuh'!G67+'Real.Spreč.'!G67+'Real.Majev.'!G66+'Real.Vlas.'!G66</f>
        <v>210700</v>
      </c>
      <c r="H66" s="50">
        <f>E66/E68*100</f>
        <v>10.989010989010989</v>
      </c>
      <c r="I66" s="41">
        <f>'Real.Konjuh'!I67+'Real.Spreč.'!I67+'Real.Majev.'!I66+'Real.Vlas.'!I66</f>
        <v>18626</v>
      </c>
      <c r="J66" s="41">
        <f t="shared" si="6"/>
        <v>47.9023945023086</v>
      </c>
      <c r="K66" s="41">
        <f>'Real.Konjuh'!K67+'Real.Spreč.'!K67+'Real.Majev.'!K66+'Real.Vlas.'!K66</f>
        <v>892230</v>
      </c>
      <c r="L66" s="42">
        <f>I66/I68*100</f>
        <v>40.90196900840285</v>
      </c>
      <c r="M66" s="47">
        <f t="shared" si="7"/>
        <v>433.16279069767444</v>
      </c>
      <c r="N66" s="46">
        <f t="shared" si="8"/>
        <v>97.75998878022165</v>
      </c>
      <c r="O66" s="47">
        <f t="shared" si="9"/>
        <v>423.4598955861414</v>
      </c>
      <c r="P66" s="48">
        <f t="shared" si="10"/>
        <v>372.207917976466</v>
      </c>
    </row>
    <row r="67" spans="1:16" ht="12.75">
      <c r="A67" s="1">
        <v>14</v>
      </c>
      <c r="B67" s="171"/>
      <c r="C67" s="208" t="s">
        <v>92</v>
      </c>
      <c r="D67" s="209"/>
      <c r="E67" s="41">
        <f>'Real.Konjuh'!E68+'Real.Spreč.'!E68</f>
        <v>0</v>
      </c>
      <c r="F67" s="41">
        <v>0</v>
      </c>
      <c r="G67" s="41">
        <f>'Real.Konjuh'!G68+'Real.Spreč.'!G68</f>
        <v>0</v>
      </c>
      <c r="H67" s="50">
        <f>E67/E68*100</f>
        <v>0</v>
      </c>
      <c r="I67" s="41">
        <f>'Real.Konjuh'!I68+'Real.Spreč.'!I68</f>
        <v>0</v>
      </c>
      <c r="J67" s="41">
        <v>0</v>
      </c>
      <c r="K67" s="41">
        <f>'Real.Konjuh'!K68+'Real.Spreč.'!K68</f>
        <v>0</v>
      </c>
      <c r="L67" s="42">
        <f>I67/I68*100</f>
        <v>0</v>
      </c>
      <c r="M67" s="47">
        <v>0</v>
      </c>
      <c r="N67" s="46">
        <v>0</v>
      </c>
      <c r="O67" s="46">
        <v>0</v>
      </c>
      <c r="P67" s="47">
        <v>0</v>
      </c>
    </row>
    <row r="68" spans="1:16" ht="12.75">
      <c r="A68" s="1">
        <v>15</v>
      </c>
      <c r="B68" s="171"/>
      <c r="C68" s="169" t="s">
        <v>18</v>
      </c>
      <c r="D68" s="169"/>
      <c r="E68" s="64">
        <f>SUM(E64:E67)</f>
        <v>39130</v>
      </c>
      <c r="F68" s="64">
        <f aca="true" t="shared" si="12" ref="F68:F74">G68/E68</f>
        <v>115.09555328392538</v>
      </c>
      <c r="G68" s="64">
        <f>SUM(G64:G67)</f>
        <v>4503689</v>
      </c>
      <c r="H68" s="65">
        <v>100</v>
      </c>
      <c r="I68" s="64">
        <f>SUM(I64:I67)</f>
        <v>45538.149999999994</v>
      </c>
      <c r="J68" s="64">
        <f t="shared" si="6"/>
        <v>90.84730056007986</v>
      </c>
      <c r="K68" s="64">
        <f>SUM(K64:K67)</f>
        <v>4137018</v>
      </c>
      <c r="L68" s="66">
        <v>100</v>
      </c>
      <c r="M68" s="67">
        <f t="shared" si="7"/>
        <v>116.37656529516993</v>
      </c>
      <c r="N68" s="68">
        <f t="shared" si="8"/>
        <v>78.93206815381623</v>
      </c>
      <c r="O68" s="67">
        <f t="shared" si="9"/>
        <v>91.85842983385399</v>
      </c>
      <c r="P68" s="69">
        <f t="shared" si="10"/>
        <v>100</v>
      </c>
    </row>
    <row r="69" spans="1:16" ht="12.75">
      <c r="A69" s="1">
        <v>16</v>
      </c>
      <c r="B69" s="189" t="s">
        <v>31</v>
      </c>
      <c r="C69" s="189" t="s">
        <v>3</v>
      </c>
      <c r="D69" s="1" t="s">
        <v>19</v>
      </c>
      <c r="E69" s="41">
        <f>'Real.Konjuh'!E70+'Real.Spreč.'!E70+'Real.Majev.'!E68+'Real.Vlas.'!E68</f>
        <v>1101</v>
      </c>
      <c r="F69" s="41">
        <f t="shared" si="12"/>
        <v>260</v>
      </c>
      <c r="G69" s="41">
        <f>'Real.Konjuh'!G70+'Real.Spreč.'!G70+'Real.Majev.'!G68+'Real.Vlas.'!G68</f>
        <v>286260</v>
      </c>
      <c r="H69" s="50">
        <f>E69/E74*100</f>
        <v>2.2853228719098326</v>
      </c>
      <c r="I69" s="41">
        <f>'Real.Konjuh'!I70+'Real.Spreč.'!I70+'Real.Majev.'!I68+'Real.Vlas.'!I68</f>
        <v>267</v>
      </c>
      <c r="J69" s="41">
        <f t="shared" si="6"/>
        <v>292.063670411985</v>
      </c>
      <c r="K69" s="41">
        <f>'Real.Konjuh'!K70+'Real.Spreč.'!K70+'Real.Majev.'!K68+'Real.Vlas.'!K68</f>
        <v>77981</v>
      </c>
      <c r="L69" s="42">
        <f>I69/I74*100</f>
        <v>0.7447648886032563</v>
      </c>
      <c r="M69" s="47">
        <f t="shared" si="7"/>
        <v>24.250681198910083</v>
      </c>
      <c r="N69" s="46">
        <f t="shared" si="8"/>
        <v>112.33218092768655</v>
      </c>
      <c r="O69" s="47">
        <f t="shared" si="9"/>
        <v>27.24131908055614</v>
      </c>
      <c r="P69" s="48">
        <f t="shared" si="10"/>
        <v>32.58904453972668</v>
      </c>
    </row>
    <row r="70" spans="1:16" ht="12.75">
      <c r="A70" s="1">
        <v>17</v>
      </c>
      <c r="B70" s="190"/>
      <c r="C70" s="190"/>
      <c r="D70" s="1" t="s">
        <v>20</v>
      </c>
      <c r="E70" s="41">
        <f>'Real.Konjuh'!E71+'Real.Spreč.'!E71+'Real.Majev.'!E69+'Real.Vlas.'!E69</f>
        <v>2093</v>
      </c>
      <c r="F70" s="41">
        <f t="shared" si="12"/>
        <v>230</v>
      </c>
      <c r="G70" s="41">
        <f>'Real.Konjuh'!G71+'Real.Spreč.'!G71+'Real.Majev.'!G69+'Real.Vlas.'!G69</f>
        <v>481390</v>
      </c>
      <c r="H70" s="50">
        <f>E70/E74*100</f>
        <v>4.344396703821325</v>
      </c>
      <c r="I70" s="41">
        <f>'Real.Konjuh'!I71+'Real.Spreč.'!I71+'Real.Majev.'!I69+'Real.Vlas.'!I69</f>
        <v>443.23</v>
      </c>
      <c r="J70" s="41">
        <f t="shared" si="6"/>
        <v>232.45944543465018</v>
      </c>
      <c r="K70" s="41">
        <f>'Real.Konjuh'!K71+'Real.Spreč.'!K71+'Real.Majev.'!K69+'Real.Vlas.'!K69</f>
        <v>103033</v>
      </c>
      <c r="L70" s="42">
        <f>I70/I74*100</f>
        <v>1.236337608897458</v>
      </c>
      <c r="M70" s="47">
        <f t="shared" si="7"/>
        <v>21.176779741997134</v>
      </c>
      <c r="N70" s="46">
        <f t="shared" si="8"/>
        <v>101.06932410202181</v>
      </c>
      <c r="O70" s="47">
        <f t="shared" si="9"/>
        <v>21.40322815181038</v>
      </c>
      <c r="P70" s="48">
        <f t="shared" si="10"/>
        <v>28.458211650192467</v>
      </c>
    </row>
    <row r="71" spans="1:16" ht="12.75">
      <c r="A71" s="1">
        <v>18</v>
      </c>
      <c r="B71" s="190"/>
      <c r="C71" s="190"/>
      <c r="D71" s="1" t="s">
        <v>21</v>
      </c>
      <c r="E71" s="41">
        <f>'Real.Konjuh'!E72+'Real.Spreč.'!E72+'Real.Majev.'!E70+'Real.Vlas.'!E70</f>
        <v>13365</v>
      </c>
      <c r="F71" s="41">
        <f t="shared" si="12"/>
        <v>125</v>
      </c>
      <c r="G71" s="41">
        <f>'Real.Konjuh'!G72+'Real.Spreč.'!G72+'Real.Majev.'!G70+'Real.Vlas.'!G70</f>
        <v>1670625</v>
      </c>
      <c r="H71" s="50">
        <f>E71/E74*100</f>
        <v>27.741453390622077</v>
      </c>
      <c r="I71" s="41">
        <f>'Real.Konjuh'!I72+'Real.Spreč.'!I72+'Real.Majev.'!I70+'Real.Vlas.'!I70</f>
        <v>12905.61</v>
      </c>
      <c r="J71" s="41">
        <f t="shared" si="6"/>
        <v>127.73290065328179</v>
      </c>
      <c r="K71" s="41">
        <f>'Real.Konjuh'!K72+'Real.Spreč.'!K72+'Real.Majev.'!K70+'Real.Vlas.'!K70</f>
        <v>1648471</v>
      </c>
      <c r="L71" s="42">
        <f>I71/I74*100</f>
        <v>35.998671138603264</v>
      </c>
      <c r="M71" s="47">
        <f t="shared" si="7"/>
        <v>96.56273849607183</v>
      </c>
      <c r="N71" s="46">
        <f t="shared" si="8"/>
        <v>102.18632052262544</v>
      </c>
      <c r="O71" s="47">
        <f t="shared" si="9"/>
        <v>98.67390946502057</v>
      </c>
      <c r="P71" s="48">
        <f t="shared" si="10"/>
        <v>129.76490680467563</v>
      </c>
    </row>
    <row r="72" spans="1:16" ht="12.75">
      <c r="A72" s="1">
        <v>19</v>
      </c>
      <c r="B72" s="190"/>
      <c r="C72" s="190"/>
      <c r="D72" s="1" t="s">
        <v>22</v>
      </c>
      <c r="E72" s="41">
        <f>'Real.Konjuh'!E73+'Real.Spreč.'!E73+'Real.Majev.'!E71+'Real.Vlas.'!E71</f>
        <v>16070</v>
      </c>
      <c r="F72" s="41">
        <f t="shared" si="12"/>
        <v>105</v>
      </c>
      <c r="G72" s="41">
        <f>'Real.Konjuh'!G73+'Real.Spreč.'!G73+'Real.Majev.'!G71+'Real.Vlas.'!G71</f>
        <v>1687350</v>
      </c>
      <c r="H72" s="50">
        <f>E72/E74*100</f>
        <v>33.35616580525977</v>
      </c>
      <c r="I72" s="41">
        <f>'Real.Konjuh'!I73+'Real.Spreč.'!I73+'Real.Majev.'!I71+'Real.Vlas.'!I71</f>
        <v>12366.68</v>
      </c>
      <c r="J72" s="41">
        <f t="shared" si="6"/>
        <v>107.61166295238496</v>
      </c>
      <c r="K72" s="41">
        <f>'Real.Konjuh'!K73+'Real.Spreč.'!K73+'Real.Majev.'!K71+'Real.Vlas.'!K71</f>
        <v>1330799</v>
      </c>
      <c r="L72" s="42">
        <f>I72/I74*100</f>
        <v>34.49538971008283</v>
      </c>
      <c r="M72" s="47">
        <f t="shared" si="7"/>
        <v>76.95507156191663</v>
      </c>
      <c r="N72" s="46">
        <f t="shared" si="8"/>
        <v>102.48729804989043</v>
      </c>
      <c r="O72" s="47">
        <f t="shared" si="9"/>
        <v>78.86917355616796</v>
      </c>
      <c r="P72" s="48">
        <f t="shared" si="10"/>
        <v>103.41533230010333</v>
      </c>
    </row>
    <row r="73" spans="1:16" ht="12.75">
      <c r="A73" s="1">
        <v>20</v>
      </c>
      <c r="B73" s="190"/>
      <c r="C73" s="190"/>
      <c r="D73" s="1" t="s">
        <v>23</v>
      </c>
      <c r="E73" s="41">
        <f>'Real.Konjuh'!E74+'Real.Spreč.'!E74+'Real.Majev.'!E72+'Real.Vlas.'!E72</f>
        <v>15548</v>
      </c>
      <c r="F73" s="41">
        <f t="shared" si="12"/>
        <v>80</v>
      </c>
      <c r="G73" s="41">
        <f>'Real.Konjuh'!G74+'Real.Spreč.'!G74+'Real.Majev.'!G72+'Real.Vlas.'!G72</f>
        <v>1243840</v>
      </c>
      <c r="H73" s="50">
        <f>E73/E74*100</f>
        <v>32.27266122838699</v>
      </c>
      <c r="I73" s="41">
        <f>'Real.Konjuh'!I74+'Real.Spreč.'!I74+'Real.Majev.'!I72+'Real.Vlas.'!I72</f>
        <v>9867.72</v>
      </c>
      <c r="J73" s="41">
        <f t="shared" si="6"/>
        <v>82.62172011366354</v>
      </c>
      <c r="K73" s="41">
        <f>'Real.Konjuh'!K74+'Real.Spreč.'!K74+'Real.Majev.'!K72+'Real.Vlas.'!K72</f>
        <v>815288</v>
      </c>
      <c r="L73" s="42">
        <f>I73/I74*100</f>
        <v>27.524836653813196</v>
      </c>
      <c r="M73" s="47">
        <f t="shared" si="7"/>
        <v>63.46616928222279</v>
      </c>
      <c r="N73" s="46">
        <f t="shared" si="8"/>
        <v>103.27715014207944</v>
      </c>
      <c r="O73" s="47">
        <f t="shared" si="9"/>
        <v>65.54605093902752</v>
      </c>
      <c r="P73" s="48">
        <f t="shared" si="10"/>
        <v>85.28840078921782</v>
      </c>
    </row>
    <row r="74" spans="1:16" ht="12.75">
      <c r="A74" s="1">
        <v>21</v>
      </c>
      <c r="B74" s="190"/>
      <c r="C74" s="191"/>
      <c r="D74" s="3" t="s">
        <v>0</v>
      </c>
      <c r="E74" s="122">
        <f>SUM(E69:E73)</f>
        <v>48177</v>
      </c>
      <c r="F74" s="122">
        <f t="shared" si="12"/>
        <v>111.45287170226456</v>
      </c>
      <c r="G74" s="122">
        <f>SUM(G69:G73)</f>
        <v>5369465</v>
      </c>
      <c r="H74" s="123">
        <v>100</v>
      </c>
      <c r="I74" s="122">
        <f>SUM(I69:I73)</f>
        <v>35850.24</v>
      </c>
      <c r="J74" s="122">
        <f t="shared" si="6"/>
        <v>110.8938740716938</v>
      </c>
      <c r="K74" s="122">
        <f>SUM(K69:K73)</f>
        <v>3975572</v>
      </c>
      <c r="L74" s="124">
        <v>100</v>
      </c>
      <c r="M74" s="125">
        <f t="shared" si="7"/>
        <v>74.4135998505511</v>
      </c>
      <c r="N74" s="126">
        <f t="shared" si="8"/>
        <v>99.49844483858247</v>
      </c>
      <c r="O74" s="125">
        <f t="shared" si="9"/>
        <v>74.04037459970407</v>
      </c>
      <c r="P74" s="127">
        <f t="shared" si="10"/>
        <v>100</v>
      </c>
    </row>
    <row r="75" spans="1:16" ht="12.75">
      <c r="A75" s="1">
        <v>22</v>
      </c>
      <c r="B75" s="190"/>
      <c r="C75" s="189" t="s">
        <v>4</v>
      </c>
      <c r="D75" s="1" t="s">
        <v>19</v>
      </c>
      <c r="E75" s="41">
        <f>'Real.Konjuh'!E76+'Real.Spreč.'!E76+'Real.Majev.'!E74+'Real.Vlas.'!E74</f>
        <v>106</v>
      </c>
      <c r="F75" s="41">
        <f>G75/E75</f>
        <v>260</v>
      </c>
      <c r="G75" s="41">
        <f>'Real.Konjuh'!G76+'Real.Spreč.'!G76+'Real.Majev.'!G74+'Real.Vlas.'!G74</f>
        <v>27560</v>
      </c>
      <c r="H75" s="50">
        <f>E75/E79*100</f>
        <v>2.770517511761631</v>
      </c>
      <c r="I75" s="41">
        <f>'Real.Konjuh'!I76+'Real.Spreč.'!I76+'Real.Majev.'!I74+'Real.Vlas.'!I74</f>
        <v>0</v>
      </c>
      <c r="J75" s="41">
        <v>0</v>
      </c>
      <c r="K75" s="41">
        <f>'Real.Konjuh'!K76+'Real.Spreč.'!K76+'Real.Majev.'!K74+'Real.Vlas.'!K74</f>
        <v>0</v>
      </c>
      <c r="L75" s="42">
        <f>I75/I79*100</f>
        <v>0</v>
      </c>
      <c r="M75" s="125">
        <f t="shared" si="7"/>
        <v>0</v>
      </c>
      <c r="N75" s="126">
        <f t="shared" si="8"/>
        <v>0</v>
      </c>
      <c r="O75" s="125">
        <f t="shared" si="9"/>
        <v>0</v>
      </c>
      <c r="P75" s="127">
        <f t="shared" si="10"/>
        <v>0</v>
      </c>
    </row>
    <row r="76" spans="1:16" ht="12.75">
      <c r="A76" s="1">
        <v>23</v>
      </c>
      <c r="B76" s="190"/>
      <c r="C76" s="190"/>
      <c r="D76" s="1" t="s">
        <v>21</v>
      </c>
      <c r="E76" s="41">
        <f>'Real.Konjuh'!E77+'Real.Spreč.'!E77+'Real.Majev.'!E75+'Real.Vlas.'!E75</f>
        <v>995</v>
      </c>
      <c r="F76" s="41">
        <f aca="true" t="shared" si="13" ref="F76:F90">G76/E76</f>
        <v>204</v>
      </c>
      <c r="G76" s="41">
        <f>'Real.Konjuh'!G77+'Real.Spreč.'!G77+'Real.Majev.'!G75+'Real.Vlas.'!G75</f>
        <v>202980</v>
      </c>
      <c r="H76" s="50">
        <f>E76/E79*100</f>
        <v>26.00627286983795</v>
      </c>
      <c r="I76" s="41">
        <f>'Real.Konjuh'!I77+'Real.Spreč.'!I77+'Real.Majev.'!I75+'Real.Vlas.'!I75</f>
        <v>388</v>
      </c>
      <c r="J76" s="41">
        <f t="shared" si="6"/>
        <v>404.2087628865979</v>
      </c>
      <c r="K76" s="41">
        <f>'Real.Konjuh'!K77+'Real.Spreč.'!K77+'Real.Majev.'!K75+'Real.Vlas.'!K75</f>
        <v>156833</v>
      </c>
      <c r="L76" s="42">
        <f>I76/I79*100</f>
        <v>22.095671981776764</v>
      </c>
      <c r="M76" s="47">
        <f t="shared" si="7"/>
        <v>38.994974874371856</v>
      </c>
      <c r="N76" s="46">
        <f t="shared" si="8"/>
        <v>198.1415504346068</v>
      </c>
      <c r="O76" s="47">
        <f t="shared" si="9"/>
        <v>77.26524780766579</v>
      </c>
      <c r="P76" s="48">
        <f t="shared" si="10"/>
        <v>84.96285527867126</v>
      </c>
    </row>
    <row r="77" spans="1:16" ht="12.75">
      <c r="A77" s="1">
        <v>24</v>
      </c>
      <c r="B77" s="190"/>
      <c r="C77" s="190"/>
      <c r="D77" s="1" t="s">
        <v>22</v>
      </c>
      <c r="E77" s="41">
        <f>'Real.Konjuh'!E78+'Real.Spreč.'!E78+'Real.Majev.'!E76+'Real.Vlas.'!E76</f>
        <v>1238</v>
      </c>
      <c r="F77" s="41">
        <f t="shared" si="13"/>
        <v>169</v>
      </c>
      <c r="G77" s="41">
        <f>'Real.Konjuh'!G78+'Real.Spreč.'!G78+'Real.Majev.'!G76+'Real.Vlas.'!G76</f>
        <v>209222</v>
      </c>
      <c r="H77" s="50">
        <f>E77/E79*100</f>
        <v>32.357553580763195</v>
      </c>
      <c r="I77" s="41">
        <f>'Real.Konjuh'!I78+'Real.Spreč.'!I78+'Real.Majev.'!I76+'Real.Vlas.'!I76</f>
        <v>712</v>
      </c>
      <c r="J77" s="41">
        <f t="shared" si="6"/>
        <v>308.7457865168539</v>
      </c>
      <c r="K77" s="41">
        <f>'Real.Konjuh'!K78+'Real.Spreč.'!K78+'Real.Majev.'!K76+'Real.Vlas.'!K76</f>
        <v>219827</v>
      </c>
      <c r="L77" s="42">
        <f>I77/I79*100</f>
        <v>40.546697038724375</v>
      </c>
      <c r="M77" s="47">
        <f t="shared" si="7"/>
        <v>57.51211631663974</v>
      </c>
      <c r="N77" s="46">
        <f t="shared" si="8"/>
        <v>182.68981450701415</v>
      </c>
      <c r="O77" s="47">
        <f t="shared" si="9"/>
        <v>105.06877861792736</v>
      </c>
      <c r="P77" s="48">
        <f t="shared" si="10"/>
        <v>125.30828987896565</v>
      </c>
    </row>
    <row r="78" spans="1:16" ht="12.75">
      <c r="A78" s="1">
        <v>25</v>
      </c>
      <c r="B78" s="190"/>
      <c r="C78" s="190"/>
      <c r="D78" s="1" t="s">
        <v>23</v>
      </c>
      <c r="E78" s="41">
        <f>'Real.Konjuh'!E79+'Real.Spreč.'!E79+'Real.Majev.'!E77+'Real.Vlas.'!E77</f>
        <v>1487</v>
      </c>
      <c r="F78" s="41">
        <f t="shared" si="13"/>
        <v>136</v>
      </c>
      <c r="G78" s="41">
        <f>'Real.Konjuh'!G79+'Real.Spreč.'!G79+'Real.Majev.'!G77+'Real.Vlas.'!G77</f>
        <v>202232</v>
      </c>
      <c r="H78" s="50">
        <f>E78/E79*100</f>
        <v>38.86565603763722</v>
      </c>
      <c r="I78" s="41">
        <f>'Real.Konjuh'!I79+'Real.Spreč.'!I79+'Real.Majev.'!I77+'Real.Vlas.'!I77</f>
        <v>656</v>
      </c>
      <c r="J78" s="41">
        <f t="shared" si="6"/>
        <v>246.047256097561</v>
      </c>
      <c r="K78" s="41">
        <f>'Real.Konjuh'!K79+'Real.Spreč.'!K79+'Real.Majev.'!K77+'Real.Vlas.'!K77</f>
        <v>161407</v>
      </c>
      <c r="L78" s="42">
        <f>I78/I79*100</f>
        <v>37.357630979498865</v>
      </c>
      <c r="M78" s="47">
        <f t="shared" si="7"/>
        <v>44.11566913248151</v>
      </c>
      <c r="N78" s="46">
        <f t="shared" si="8"/>
        <v>180.91710007173603</v>
      </c>
      <c r="O78" s="47">
        <f t="shared" si="9"/>
        <v>79.81278927172752</v>
      </c>
      <c r="P78" s="48">
        <f t="shared" si="10"/>
        <v>96.11990324651153</v>
      </c>
    </row>
    <row r="79" spans="1:16" ht="12.75">
      <c r="A79" s="1">
        <v>26</v>
      </c>
      <c r="B79" s="190"/>
      <c r="C79" s="191"/>
      <c r="D79" s="3" t="s">
        <v>0</v>
      </c>
      <c r="E79" s="122">
        <f>SUM(E75:E78)</f>
        <v>3826</v>
      </c>
      <c r="F79" s="122">
        <f t="shared" si="13"/>
        <v>167.79769994772607</v>
      </c>
      <c r="G79" s="122">
        <f>SUM(G75:G78)</f>
        <v>641994</v>
      </c>
      <c r="H79" s="123">
        <v>100</v>
      </c>
      <c r="I79" s="122">
        <f>SUM(I75:I78)</f>
        <v>1756</v>
      </c>
      <c r="J79" s="122">
        <f t="shared" si="6"/>
        <v>306.41628701594533</v>
      </c>
      <c r="K79" s="122">
        <f>SUM(K75:K78)</f>
        <v>538067</v>
      </c>
      <c r="L79" s="124">
        <v>100</v>
      </c>
      <c r="M79" s="125">
        <f t="shared" si="7"/>
        <v>45.89649764767381</v>
      </c>
      <c r="N79" s="126">
        <f t="shared" si="8"/>
        <v>182.61054061611276</v>
      </c>
      <c r="O79" s="125">
        <f t="shared" si="9"/>
        <v>83.8118424782786</v>
      </c>
      <c r="P79" s="127">
        <f t="shared" si="10"/>
        <v>100</v>
      </c>
    </row>
    <row r="80" spans="1:16" ht="12.75">
      <c r="A80" s="1">
        <v>27</v>
      </c>
      <c r="B80" s="190"/>
      <c r="C80" s="189" t="s">
        <v>24</v>
      </c>
      <c r="D80" s="1" t="s">
        <v>19</v>
      </c>
      <c r="E80" s="41">
        <f>'Real.Konjuh'!E81+'Real.Spreč.'!E81+'Real.Majev.'!E79+'Real.Vlas.'!E79</f>
        <v>0</v>
      </c>
      <c r="F80" s="41">
        <v>0</v>
      </c>
      <c r="G80" s="41">
        <f>'Real.Konjuh'!G81+'Real.Spreč.'!G81+'Real.Majev.'!G79+'Real.Vlas.'!G79</f>
        <v>0</v>
      </c>
      <c r="H80" s="50">
        <f>E80/E84*100</f>
        <v>0</v>
      </c>
      <c r="I80" s="41">
        <f>'Real.Konjuh'!I81+'Real.Spreč.'!I81+'Real.Majev.'!I79+'Real.Vlas.'!I79</f>
        <v>0</v>
      </c>
      <c r="J80" s="41">
        <v>0</v>
      </c>
      <c r="K80" s="41">
        <f>'Real.Konjuh'!K81+'Real.Spreč.'!K81+'Real.Majev.'!K79+'Real.Vlas.'!K79</f>
        <v>0</v>
      </c>
      <c r="L80" s="42">
        <v>0</v>
      </c>
      <c r="M80" s="46">
        <v>0</v>
      </c>
      <c r="N80" s="46">
        <v>0</v>
      </c>
      <c r="O80" s="47">
        <v>0</v>
      </c>
      <c r="P80" s="48">
        <v>0</v>
      </c>
    </row>
    <row r="81" spans="1:16" ht="12.75" customHeight="1">
      <c r="A81" s="1">
        <v>28</v>
      </c>
      <c r="B81" s="190"/>
      <c r="C81" s="190"/>
      <c r="D81" s="1" t="s">
        <v>20</v>
      </c>
      <c r="E81" s="41">
        <f>'Real.Konjuh'!E82+'Real.Spreč.'!E82+'Real.Majev.'!E80+'Real.Vlas.'!E80</f>
        <v>0</v>
      </c>
      <c r="F81" s="41">
        <v>0</v>
      </c>
      <c r="G81" s="41">
        <f>'Real.Konjuh'!G82+'Real.Spreč.'!G82+'Real.Majev.'!G80+'Real.Vlas.'!G80</f>
        <v>0</v>
      </c>
      <c r="H81" s="50">
        <f>E81/E84*100</f>
        <v>0</v>
      </c>
      <c r="I81" s="41">
        <f>'Real.Konjuh'!I82+'Real.Spreč.'!I82+'Real.Majev.'!I80+'Real.Vlas.'!I80</f>
        <v>0</v>
      </c>
      <c r="J81" s="41">
        <v>0</v>
      </c>
      <c r="K81" s="41">
        <f>'Real.Konjuh'!K82+'Real.Spreč.'!K82+'Real.Majev.'!K80+'Real.Vlas.'!K80</f>
        <v>0</v>
      </c>
      <c r="L81" s="42">
        <v>0</v>
      </c>
      <c r="M81" s="46">
        <v>0</v>
      </c>
      <c r="N81" s="46">
        <v>0</v>
      </c>
      <c r="O81" s="47">
        <v>0</v>
      </c>
      <c r="P81" s="48">
        <v>0</v>
      </c>
    </row>
    <row r="82" spans="1:16" ht="12.75">
      <c r="A82" s="1">
        <v>29</v>
      </c>
      <c r="B82" s="190"/>
      <c r="C82" s="190"/>
      <c r="D82" s="1" t="s">
        <v>21</v>
      </c>
      <c r="E82" s="41">
        <f>'Real.Konjuh'!E83+'Real.Spreč.'!E83+'Real.Majev.'!E81+'Real.Vlas.'!E81</f>
        <v>412</v>
      </c>
      <c r="F82" s="41">
        <f t="shared" si="13"/>
        <v>193</v>
      </c>
      <c r="G82" s="41">
        <f>'Real.Konjuh'!G83+'Real.Spreč.'!G83+'Real.Majev.'!G81+'Real.Vlas.'!G81</f>
        <v>79516</v>
      </c>
      <c r="H82" s="50">
        <f>E82/E84*100</f>
        <v>47.19358533791523</v>
      </c>
      <c r="I82" s="41">
        <f>'Real.Konjuh'!I83+'Real.Spreč.'!I83+'Real.Majev.'!I81+'Real.Vlas.'!I81</f>
        <v>55</v>
      </c>
      <c r="J82" s="41">
        <f>K82/I82</f>
        <v>210.36363636363637</v>
      </c>
      <c r="K82" s="41">
        <f>'Real.Konjuh'!K83+'Real.Spreč.'!K83+'Real.Majev.'!K81+'Real.Vlas.'!K81</f>
        <v>11570</v>
      </c>
      <c r="L82" s="42">
        <f>I82/I84*100</f>
        <v>36.18421052631579</v>
      </c>
      <c r="M82" s="46">
        <f t="shared" si="7"/>
        <v>13.349514563106796</v>
      </c>
      <c r="N82" s="46">
        <f t="shared" si="8"/>
        <v>108.99670277908619</v>
      </c>
      <c r="O82" s="47">
        <f t="shared" si="9"/>
        <v>14.550530710800341</v>
      </c>
      <c r="P82" s="48">
        <f>L82/H82*100</f>
        <v>76.67188298415944</v>
      </c>
    </row>
    <row r="83" spans="1:16" ht="12.75">
      <c r="A83" s="1">
        <v>30</v>
      </c>
      <c r="B83" s="190"/>
      <c r="C83" s="190"/>
      <c r="D83" s="1" t="s">
        <v>22</v>
      </c>
      <c r="E83" s="41">
        <f>'Real.Konjuh'!E84+'Real.Spreč.'!E84+'Real.Majev.'!E82+'Real.Vlas.'!E82</f>
        <v>461</v>
      </c>
      <c r="F83" s="41">
        <f t="shared" si="13"/>
        <v>161</v>
      </c>
      <c r="G83" s="41">
        <f>'Real.Konjuh'!G84+'Real.Spreč.'!G84+'Real.Majev.'!G82+'Real.Vlas.'!G82</f>
        <v>74221</v>
      </c>
      <c r="H83" s="50">
        <f>E83/E84*100</f>
        <v>52.80641466208477</v>
      </c>
      <c r="I83" s="41">
        <f>'Real.Konjuh'!I84+'Real.Spreč.'!I84+'Real.Majev.'!I82+'Real.Vlas.'!I82</f>
        <v>97</v>
      </c>
      <c r="J83" s="41">
        <f>K83/I83</f>
        <v>176.42268041237114</v>
      </c>
      <c r="K83" s="41">
        <f>'Real.Konjuh'!K84+'Real.Spreč.'!K84+'Real.Majev.'!K82+'Real.Vlas.'!K82</f>
        <v>17113</v>
      </c>
      <c r="L83" s="42">
        <f>I83/I84*100</f>
        <v>63.81578947368421</v>
      </c>
      <c r="M83" s="46">
        <f t="shared" si="7"/>
        <v>21.0412147505423</v>
      </c>
      <c r="N83" s="46">
        <f t="shared" si="8"/>
        <v>109.57930460395721</v>
      </c>
      <c r="O83" s="47">
        <f t="shared" si="9"/>
        <v>23.056816803869527</v>
      </c>
      <c r="P83" s="48">
        <f>L83/H83*100</f>
        <v>120.84855577120675</v>
      </c>
    </row>
    <row r="84" spans="1:16" ht="12.75">
      <c r="A84" s="1">
        <v>31</v>
      </c>
      <c r="B84" s="190"/>
      <c r="C84" s="191"/>
      <c r="D84" s="3" t="s">
        <v>0</v>
      </c>
      <c r="E84" s="122">
        <f>SUM(E80:E83)</f>
        <v>873</v>
      </c>
      <c r="F84" s="122">
        <f t="shared" si="13"/>
        <v>176.10194730813288</v>
      </c>
      <c r="G84" s="122">
        <f>SUM(G80:G83)</f>
        <v>153737</v>
      </c>
      <c r="H84" s="123">
        <v>100</v>
      </c>
      <c r="I84" s="122">
        <f>SUM(I80:I83)</f>
        <v>152</v>
      </c>
      <c r="J84" s="41">
        <f>K84/I84</f>
        <v>188.70394736842104</v>
      </c>
      <c r="K84" s="122">
        <f>SUM(K80:K83)</f>
        <v>28683</v>
      </c>
      <c r="L84" s="42">
        <f>I84/I84*100</f>
        <v>100</v>
      </c>
      <c r="M84" s="126">
        <f t="shared" si="7"/>
        <v>17.411225658648338</v>
      </c>
      <c r="N84" s="126">
        <f t="shared" si="8"/>
        <v>107.15608217451333</v>
      </c>
      <c r="O84" s="125">
        <f t="shared" si="9"/>
        <v>18.657187274371168</v>
      </c>
      <c r="P84" s="127">
        <f t="shared" si="10"/>
        <v>100</v>
      </c>
    </row>
    <row r="85" spans="1:16" ht="12.75">
      <c r="A85" s="1">
        <v>32</v>
      </c>
      <c r="B85" s="190"/>
      <c r="C85" s="182" t="s">
        <v>25</v>
      </c>
      <c r="D85" s="182"/>
      <c r="E85" s="41">
        <f>'Real.Konjuh'!E86+'Real.Spreč.'!E86+'Real.Majev.'!E84+'Real.Vlas.'!E84</f>
        <v>185</v>
      </c>
      <c r="F85" s="41">
        <f t="shared" si="13"/>
        <v>75</v>
      </c>
      <c r="G85" s="41">
        <f>'Real.Konjuh'!G86+'Real.Spreč.'!G86+'Real.Majev.'!G84+'Real.Vlas.'!G84</f>
        <v>13875</v>
      </c>
      <c r="H85" s="50">
        <v>100</v>
      </c>
      <c r="I85" s="41">
        <f>'Real.Konjuh'!I86+'Real.Spreč.'!I86+'Real.Majev.'!I84+'Real.Vlas.'!I84</f>
        <v>0</v>
      </c>
      <c r="J85" s="41">
        <v>0</v>
      </c>
      <c r="K85" s="41">
        <f>'Real.Konjuh'!K86+'Real.Spreč.'!K86+'Real.Majev.'!K84+'Real.Vlas.'!K84</f>
        <v>0</v>
      </c>
      <c r="L85" s="42">
        <v>0</v>
      </c>
      <c r="M85" s="46">
        <f t="shared" si="7"/>
        <v>0</v>
      </c>
      <c r="N85" s="46">
        <f t="shared" si="8"/>
        <v>0</v>
      </c>
      <c r="O85" s="47">
        <f t="shared" si="9"/>
        <v>0</v>
      </c>
      <c r="P85" s="48">
        <f t="shared" si="10"/>
        <v>0</v>
      </c>
    </row>
    <row r="86" spans="1:16" ht="12.75">
      <c r="A86" s="1">
        <v>33</v>
      </c>
      <c r="B86" s="190"/>
      <c r="C86" s="185" t="s">
        <v>26</v>
      </c>
      <c r="D86" s="185"/>
      <c r="E86" s="122">
        <f>E74+E79+E84+E85</f>
        <v>53061</v>
      </c>
      <c r="F86" s="122">
        <f t="shared" si="13"/>
        <v>116.45221537475736</v>
      </c>
      <c r="G86" s="122">
        <f>G74+G79+G84+G85</f>
        <v>6179071</v>
      </c>
      <c r="H86" s="123">
        <f>E86/E90*100</f>
        <v>44.96161472367685</v>
      </c>
      <c r="I86" s="122">
        <f>I74+I79+I84+I85</f>
        <v>37758.24</v>
      </c>
      <c r="J86" s="122">
        <f t="shared" si="6"/>
        <v>120.30015170198611</v>
      </c>
      <c r="K86" s="122">
        <f>K74+K79+K84+K85</f>
        <v>4542322</v>
      </c>
      <c r="L86" s="124">
        <f>I86/I90*100</f>
        <v>39.98320965775065</v>
      </c>
      <c r="M86" s="126">
        <f t="shared" si="7"/>
        <v>71.1600610617968</v>
      </c>
      <c r="N86" s="126">
        <f t="shared" si="8"/>
        <v>103.30430495877268</v>
      </c>
      <c r="O86" s="125">
        <f t="shared" si="9"/>
        <v>73.51140648812742</v>
      </c>
      <c r="P86" s="127">
        <f t="shared" si="10"/>
        <v>88.92743266334567</v>
      </c>
    </row>
    <row r="87" spans="1:16" ht="12.75">
      <c r="A87" s="1">
        <v>34</v>
      </c>
      <c r="B87" s="190"/>
      <c r="C87" s="182" t="s">
        <v>27</v>
      </c>
      <c r="D87" s="182"/>
      <c r="E87" s="41">
        <f>'Real.Konjuh'!E88+'Real.Spreč.'!E88+'Real.Majev.'!E86+'Real.Vlas.'!E86</f>
        <v>1205</v>
      </c>
      <c r="F87" s="41">
        <f t="shared" si="13"/>
        <v>68.63070539419087</v>
      </c>
      <c r="G87" s="41">
        <f>'Real.Konjuh'!G88+'Real.Spreč.'!G88+'Real.Majev.'!G86+'Real.Vlas.'!G86</f>
        <v>82700</v>
      </c>
      <c r="H87" s="50">
        <f>E87/E90*100</f>
        <v>1.021065297337604</v>
      </c>
      <c r="I87" s="41">
        <f>'Real.Konjuh'!I88+'Real.Spreč.'!I88+'Real.Majev.'!I86+'Real.Vlas.'!I86</f>
        <v>961</v>
      </c>
      <c r="J87" s="41">
        <f t="shared" si="6"/>
        <v>70.00104058272633</v>
      </c>
      <c r="K87" s="41">
        <f>'Real.Konjuh'!K88+'Real.Spreč.'!K88+'Real.Majev.'!K86+'Real.Vlas.'!K86</f>
        <v>67271</v>
      </c>
      <c r="L87" s="42">
        <f>I87/I90*100</f>
        <v>1.0176285886497458</v>
      </c>
      <c r="M87" s="46">
        <f t="shared" si="7"/>
        <v>79.75103734439834</v>
      </c>
      <c r="N87" s="46">
        <f t="shared" si="8"/>
        <v>101.99667944641504</v>
      </c>
      <c r="O87" s="47">
        <f t="shared" si="9"/>
        <v>81.34340991535672</v>
      </c>
      <c r="P87" s="48">
        <f t="shared" si="10"/>
        <v>99.66341930366067</v>
      </c>
    </row>
    <row r="88" spans="1:16" ht="12.75">
      <c r="A88" s="1">
        <v>35</v>
      </c>
      <c r="B88" s="190"/>
      <c r="C88" s="182" t="s">
        <v>17</v>
      </c>
      <c r="D88" s="182"/>
      <c r="E88" s="41">
        <f>'Real.Konjuh'!E89+'Real.Spreč.'!E89+'Real.Majev.'!E87+'Real.Vlas.'!E87</f>
        <v>1301</v>
      </c>
      <c r="F88" s="41">
        <f t="shared" si="13"/>
        <v>62</v>
      </c>
      <c r="G88" s="41">
        <f>'Real.Konjuh'!G89+'Real.Spreč.'!G89+'Real.Majev.'!G87+'Real.Vlas.'!G87</f>
        <v>80662</v>
      </c>
      <c r="H88" s="50">
        <f>E88/E90*100</f>
        <v>1.1024115782873218</v>
      </c>
      <c r="I88" s="41">
        <f>'Real.Konjuh'!I89+'Real.Spreč.'!I89+'Real.Majev.'!I87+'Real.Vlas.'!I87</f>
        <v>0</v>
      </c>
      <c r="J88" s="41">
        <v>0</v>
      </c>
      <c r="K88" s="41">
        <f>'Real.Konjuh'!K89+'Real.Spreč.'!K89+'Real.Majev.'!K87+'Real.Vlas.'!K87</f>
        <v>0</v>
      </c>
      <c r="L88" s="42">
        <f>I88/I90*100</f>
        <v>0</v>
      </c>
      <c r="M88" s="46">
        <f t="shared" si="7"/>
        <v>0</v>
      </c>
      <c r="N88" s="46">
        <f t="shared" si="8"/>
        <v>0</v>
      </c>
      <c r="O88" s="47">
        <f t="shared" si="9"/>
        <v>0</v>
      </c>
      <c r="P88" s="48">
        <f t="shared" si="10"/>
        <v>0</v>
      </c>
    </row>
    <row r="89" spans="1:16" ht="12.75">
      <c r="A89" s="1">
        <v>36</v>
      </c>
      <c r="B89" s="190"/>
      <c r="C89" s="182" t="s">
        <v>28</v>
      </c>
      <c r="D89" s="182"/>
      <c r="E89" s="41">
        <f>'Real.Konjuh'!E90+'Real.Spreč.'!E90+'Real.Majev.'!E88+'Real.Vlas.'!E88</f>
        <v>62447</v>
      </c>
      <c r="F89" s="41">
        <f t="shared" si="13"/>
        <v>48.45876838759268</v>
      </c>
      <c r="G89" s="41">
        <f>'Real.Konjuh'!G90+'Real.Spreč.'!G90+'Real.Majev.'!G88+'Real.Vlas.'!G88</f>
        <v>3026104.7095</v>
      </c>
      <c r="H89" s="50">
        <f>E89/E90*100</f>
        <v>52.91490840069822</v>
      </c>
      <c r="I89" s="41">
        <f>'Real.Konjuh'!I90+'Real.Spreč.'!I90+'Real.Majev.'!I88+'Real.Vlas.'!I88</f>
        <v>55716</v>
      </c>
      <c r="J89" s="41">
        <f t="shared" si="6"/>
        <v>52.5411192476129</v>
      </c>
      <c r="K89" s="41">
        <f>'Real.Konjuh'!K90+'Real.Spreč.'!K90+'Real.Majev.'!K88+'Real.Vlas.'!K88</f>
        <v>2927381</v>
      </c>
      <c r="L89" s="42">
        <f>I89/I90*100</f>
        <v>58.999161753599616</v>
      </c>
      <c r="M89" s="46">
        <f t="shared" si="7"/>
        <v>89.22125962816469</v>
      </c>
      <c r="N89" s="46">
        <f t="shared" si="8"/>
        <v>108.42438013976736</v>
      </c>
      <c r="O89" s="47">
        <f t="shared" si="9"/>
        <v>96.73759770473006</v>
      </c>
      <c r="P89" s="48">
        <f t="shared" si="10"/>
        <v>111.4981836627749</v>
      </c>
    </row>
    <row r="90" spans="1:16" ht="12.75">
      <c r="A90" s="1">
        <v>37</v>
      </c>
      <c r="B90" s="190"/>
      <c r="C90" s="169" t="s">
        <v>29</v>
      </c>
      <c r="D90" s="169"/>
      <c r="E90" s="64">
        <f>SUM(E86:E89)</f>
        <v>118014</v>
      </c>
      <c r="F90" s="70">
        <f t="shared" si="13"/>
        <v>79.38496881302218</v>
      </c>
      <c r="G90" s="64">
        <f>SUM(G86:G89)</f>
        <v>9368537.7095</v>
      </c>
      <c r="H90" s="65">
        <v>100</v>
      </c>
      <c r="I90" s="64">
        <f>SUM(I86:I89)</f>
        <v>94435.23999999999</v>
      </c>
      <c r="J90" s="64">
        <f t="shared" si="6"/>
        <v>79.81103240697011</v>
      </c>
      <c r="K90" s="64">
        <f>SUM(K86:K89)</f>
        <v>7536974</v>
      </c>
      <c r="L90" s="66">
        <v>100</v>
      </c>
      <c r="M90" s="68">
        <f t="shared" si="7"/>
        <v>80.02037046452115</v>
      </c>
      <c r="N90" s="68">
        <f t="shared" si="8"/>
        <v>100.53670562616388</v>
      </c>
      <c r="O90" s="67">
        <f t="shared" si="9"/>
        <v>80.44984429488142</v>
      </c>
      <c r="P90" s="69">
        <f t="shared" si="10"/>
        <v>100</v>
      </c>
    </row>
    <row r="91" spans="1:16" ht="12.75">
      <c r="A91" s="1">
        <v>38</v>
      </c>
      <c r="B91" s="57"/>
      <c r="C91" s="192" t="s">
        <v>1</v>
      </c>
      <c r="D91" s="192"/>
      <c r="E91" s="58">
        <f>E68+E90</f>
        <v>157144</v>
      </c>
      <c r="F91" s="58">
        <f>G91/E91</f>
        <v>88.27716431744133</v>
      </c>
      <c r="G91" s="58">
        <f>G68+G90</f>
        <v>13872226.7095</v>
      </c>
      <c r="H91" s="59">
        <v>0</v>
      </c>
      <c r="I91" s="58">
        <f>I68+I90</f>
        <v>139973.38999999998</v>
      </c>
      <c r="J91" s="58">
        <f t="shared" si="6"/>
        <v>83.40150938689133</v>
      </c>
      <c r="K91" s="58">
        <f>K68+K90</f>
        <v>11673992</v>
      </c>
      <c r="L91" s="60">
        <v>0</v>
      </c>
      <c r="M91" s="62">
        <f>I91/E91*100</f>
        <v>89.07332764852617</v>
      </c>
      <c r="N91" s="62">
        <f>J91/F91*100</f>
        <v>94.47687862625794</v>
      </c>
      <c r="O91" s="61">
        <f>K91/G91*100</f>
        <v>84.15369965086714</v>
      </c>
      <c r="P91" s="63">
        <v>0</v>
      </c>
    </row>
    <row r="92" spans="1:16" ht="12.75">
      <c r="A92" s="92"/>
      <c r="B92" s="93"/>
      <c r="C92" s="94"/>
      <c r="D92" s="94"/>
      <c r="E92" s="100"/>
      <c r="F92" s="101"/>
      <c r="G92" s="101"/>
      <c r="H92" s="113"/>
      <c r="I92" s="101"/>
      <c r="J92" s="101"/>
      <c r="K92" s="101"/>
      <c r="L92" s="102"/>
      <c r="M92" s="114"/>
      <c r="N92" s="114"/>
      <c r="O92" s="114"/>
      <c r="P92" s="115"/>
    </row>
    <row r="93" spans="1:16" ht="12.75">
      <c r="A93" s="193" t="s">
        <v>2</v>
      </c>
      <c r="B93" s="193"/>
      <c r="C93" s="193"/>
      <c r="D93" s="193"/>
      <c r="E93" s="89"/>
      <c r="F93" s="90"/>
      <c r="G93" s="90"/>
      <c r="H93" s="91"/>
      <c r="I93" s="90"/>
      <c r="J93" s="90"/>
      <c r="K93" s="90"/>
      <c r="L93" s="99"/>
      <c r="M93" s="105"/>
      <c r="N93" s="105"/>
      <c r="O93" s="105"/>
      <c r="P93" s="104"/>
    </row>
    <row r="94" spans="1:16" ht="12.75">
      <c r="A94" s="167" t="s">
        <v>60</v>
      </c>
      <c r="B94" s="167"/>
      <c r="C94" s="167"/>
      <c r="D94" s="167"/>
      <c r="F94" s="170" t="s">
        <v>38</v>
      </c>
      <c r="G94" s="170"/>
      <c r="H94" s="170"/>
      <c r="I94" s="170"/>
      <c r="J94" s="170"/>
      <c r="P94" s="28"/>
    </row>
    <row r="95" spans="1:16" ht="12.75">
      <c r="A95" s="170" t="s">
        <v>96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</row>
    <row r="96" spans="2:16" ht="12.75">
      <c r="B96" s="168" t="s">
        <v>45</v>
      </c>
      <c r="C96" s="168"/>
      <c r="D96" s="168"/>
      <c r="M96" s="207" t="s">
        <v>59</v>
      </c>
      <c r="N96" s="207"/>
      <c r="O96" s="207"/>
      <c r="P96" s="207"/>
    </row>
    <row r="97" spans="1:16" ht="12.75">
      <c r="A97" s="172" t="s">
        <v>5</v>
      </c>
      <c r="B97" s="174" t="s">
        <v>6</v>
      </c>
      <c r="C97" s="174"/>
      <c r="D97" s="175"/>
      <c r="E97" s="178" t="s">
        <v>97</v>
      </c>
      <c r="F97" s="179"/>
      <c r="G97" s="179"/>
      <c r="H97" s="180"/>
      <c r="I97" s="178" t="s">
        <v>98</v>
      </c>
      <c r="J97" s="179"/>
      <c r="K97" s="179"/>
      <c r="L97" s="180"/>
      <c r="M97" s="204" t="s">
        <v>39</v>
      </c>
      <c r="N97" s="205"/>
      <c r="O97" s="205"/>
      <c r="P97" s="206"/>
    </row>
    <row r="98" spans="1:16" ht="12.75">
      <c r="A98" s="173"/>
      <c r="B98" s="176"/>
      <c r="C98" s="176"/>
      <c r="D98" s="177"/>
      <c r="E98" s="81" t="s">
        <v>7</v>
      </c>
      <c r="F98" s="52" t="s">
        <v>8</v>
      </c>
      <c r="G98" s="52" t="s">
        <v>9</v>
      </c>
      <c r="H98" s="53" t="s">
        <v>33</v>
      </c>
      <c r="I98" s="52" t="s">
        <v>7</v>
      </c>
      <c r="J98" s="52" t="s">
        <v>8</v>
      </c>
      <c r="K98" s="52" t="s">
        <v>9</v>
      </c>
      <c r="L98" s="54" t="s">
        <v>33</v>
      </c>
      <c r="M98" s="55" t="s">
        <v>40</v>
      </c>
      <c r="N98" s="55" t="s">
        <v>42</v>
      </c>
      <c r="O98" s="55" t="s">
        <v>41</v>
      </c>
      <c r="P98" s="56" t="s">
        <v>47</v>
      </c>
    </row>
    <row r="99" spans="1:16" ht="9.75" customHeight="1">
      <c r="A99" s="11">
        <v>1</v>
      </c>
      <c r="B99" s="186">
        <v>2</v>
      </c>
      <c r="C99" s="187"/>
      <c r="D99" s="188"/>
      <c r="E99" s="82">
        <v>3</v>
      </c>
      <c r="F99" s="21">
        <v>4</v>
      </c>
      <c r="G99" s="21">
        <v>5</v>
      </c>
      <c r="H99" s="21">
        <v>6</v>
      </c>
      <c r="I99" s="21">
        <v>7</v>
      </c>
      <c r="J99" s="21">
        <v>8</v>
      </c>
      <c r="K99" s="21">
        <v>9</v>
      </c>
      <c r="L99" s="26">
        <v>10</v>
      </c>
      <c r="M99" s="25">
        <v>11</v>
      </c>
      <c r="N99" s="25">
        <v>12</v>
      </c>
      <c r="O99" s="26">
        <v>13</v>
      </c>
      <c r="P99" s="27">
        <v>14</v>
      </c>
    </row>
    <row r="100" spans="1:16" ht="12.75">
      <c r="A100" s="1">
        <v>1</v>
      </c>
      <c r="B100" s="171" t="s">
        <v>32</v>
      </c>
      <c r="C100" s="171" t="s">
        <v>10</v>
      </c>
      <c r="D100" s="1" t="s">
        <v>12</v>
      </c>
      <c r="E100" s="41">
        <f>'Real.Konjuh'!E101+'Real.Spreč.'!E101+'Real.Majev.'!E99+'Real.Vlas.'!E99</f>
        <v>6</v>
      </c>
      <c r="F100" s="41">
        <f aca="true" t="shared" si="14" ref="F100:F107">G100/E100</f>
        <v>126</v>
      </c>
      <c r="G100" s="41">
        <f>'Real.Konjuh'!G101+'Real.Spreč.'!G101+'Real.Majev.'!G99+'Real.Vlas.'!G99</f>
        <v>756</v>
      </c>
      <c r="H100" s="50">
        <f>E100/E104*100</f>
        <v>0.08049369466058491</v>
      </c>
      <c r="I100" s="41">
        <f>'Real.Konjuh'!I101+'Real.Spreč.'!I101+'Real.Majev.'!I99+'Real.Vlas.'!I99</f>
        <v>2164</v>
      </c>
      <c r="J100" s="41">
        <f aca="true" t="shared" si="15" ref="J100:J112">K100/I100</f>
        <v>151.78003696857672</v>
      </c>
      <c r="K100" s="41">
        <f>'Real.Konjuh'!K101+'Real.Spreč.'!K101+'Real.Majev.'!K99+'Real.Vlas.'!K99</f>
        <v>328452</v>
      </c>
      <c r="L100" s="42">
        <f>I100/I104*100</f>
        <v>18.3670005092514</v>
      </c>
      <c r="M100" s="46">
        <f aca="true" t="shared" si="16" ref="M100:P102">I100/E100*100</f>
        <v>36066.66666666667</v>
      </c>
      <c r="N100" s="46">
        <f t="shared" si="16"/>
        <v>120.46034680045771</v>
      </c>
      <c r="O100" s="47">
        <f t="shared" si="16"/>
        <v>43446.031746031746</v>
      </c>
      <c r="P100" s="48">
        <f t="shared" si="16"/>
        <v>22817.936965993325</v>
      </c>
    </row>
    <row r="101" spans="1:16" ht="12.75">
      <c r="A101" s="1">
        <v>2</v>
      </c>
      <c r="B101" s="171"/>
      <c r="C101" s="171"/>
      <c r="D101" s="1" t="s">
        <v>37</v>
      </c>
      <c r="E101" s="41">
        <f>'Real.Konjuh'!E102+'Real.Spreč.'!E102+'Real.Majev.'!E100+'Real.Vlas.'!E100</f>
        <v>16</v>
      </c>
      <c r="F101" s="41">
        <f t="shared" si="14"/>
        <v>101</v>
      </c>
      <c r="G101" s="41">
        <f>'Real.Konjuh'!G102+'Real.Spreč.'!G102+'Real.Majev.'!G100+'Real.Vlas.'!G100</f>
        <v>1616</v>
      </c>
      <c r="H101" s="50">
        <f>E101/E104*100</f>
        <v>0.21464985242822646</v>
      </c>
      <c r="I101" s="41">
        <f>'Real.Konjuh'!I102+'Real.Spreč.'!I102+'Real.Majev.'!I100+'Real.Vlas.'!I100</f>
        <v>2991</v>
      </c>
      <c r="J101" s="41">
        <f t="shared" si="15"/>
        <v>126.78836509528585</v>
      </c>
      <c r="K101" s="41">
        <f>'Real.Konjuh'!K102+'Real.Spreč.'!K102+'Real.Majev.'!K100+'Real.Vlas.'!K100</f>
        <v>379224</v>
      </c>
      <c r="L101" s="42">
        <f>I101/I104*100</f>
        <v>25.38618231200136</v>
      </c>
      <c r="M101" s="46">
        <f t="shared" si="16"/>
        <v>18693.75</v>
      </c>
      <c r="N101" s="46">
        <f t="shared" si="16"/>
        <v>125.53303474780778</v>
      </c>
      <c r="O101" s="47">
        <f t="shared" si="16"/>
        <v>23466.83168316832</v>
      </c>
      <c r="P101" s="48">
        <f t="shared" si="16"/>
        <v>11826.787684603632</v>
      </c>
    </row>
    <row r="102" spans="1:16" ht="12.75">
      <c r="A102" s="1">
        <v>3</v>
      </c>
      <c r="B102" s="171"/>
      <c r="C102" s="171"/>
      <c r="D102" s="1" t="s">
        <v>13</v>
      </c>
      <c r="E102" s="41">
        <f>'Real.Konjuh'!E103+'Real.Spreč.'!E103+'Real.Majev.'!E101+'Real.Vlas.'!E101</f>
        <v>6</v>
      </c>
      <c r="F102" s="41">
        <f t="shared" si="14"/>
        <v>83</v>
      </c>
      <c r="G102" s="41">
        <f>'Real.Konjuh'!G103+'Real.Spreč.'!G103+'Real.Majev.'!G101+'Real.Vlas.'!G101</f>
        <v>498</v>
      </c>
      <c r="H102" s="50">
        <f>E102/E104*100</f>
        <v>0.08049369466058491</v>
      </c>
      <c r="I102" s="41">
        <f>'Real.Konjuh'!I103+'Real.Spreč.'!I103+'Real.Majev.'!I101+'Real.Vlas.'!I101</f>
        <v>1201</v>
      </c>
      <c r="J102" s="41">
        <f t="shared" si="15"/>
        <v>108.8842631140716</v>
      </c>
      <c r="K102" s="41">
        <f>'Real.Konjuh'!K103+'Real.Spreč.'!K103+'Real.Majev.'!K101+'Real.Vlas.'!K101</f>
        <v>130770</v>
      </c>
      <c r="L102" s="42">
        <f>I102/I104*100</f>
        <v>10.193515532167712</v>
      </c>
      <c r="M102" s="46">
        <f t="shared" si="16"/>
        <v>20016.666666666664</v>
      </c>
      <c r="N102" s="46">
        <f t="shared" si="16"/>
        <v>131.18585917358024</v>
      </c>
      <c r="O102" s="47">
        <f t="shared" si="16"/>
        <v>26259.036144578313</v>
      </c>
      <c r="P102" s="48">
        <f t="shared" si="16"/>
        <v>12663.744129463023</v>
      </c>
    </row>
    <row r="103" spans="1:16" ht="12.75">
      <c r="A103" s="1">
        <v>4</v>
      </c>
      <c r="B103" s="171"/>
      <c r="C103" s="171"/>
      <c r="D103" s="1" t="s">
        <v>14</v>
      </c>
      <c r="E103" s="41">
        <f>'Real.Konjuh'!E104+'Real.Spreč.'!E104+'Real.Majev.'!E102+'Real.Vlas.'!E102</f>
        <v>7426</v>
      </c>
      <c r="F103" s="41">
        <f t="shared" si="14"/>
        <v>106</v>
      </c>
      <c r="G103" s="41">
        <f>'Real.Konjuh'!G104+'Real.Spreč.'!G104+'Real.Majev.'!G102+'Real.Vlas.'!G102</f>
        <v>787156</v>
      </c>
      <c r="H103" s="50">
        <f>E103/E104*100</f>
        <v>99.62436275825061</v>
      </c>
      <c r="I103" s="41">
        <f>'Real.Konjuh'!I104+'Real.Spreč.'!I104+'Real.Majev.'!I102+'Real.Vlas.'!I102</f>
        <v>5426</v>
      </c>
      <c r="J103" s="41">
        <f t="shared" si="15"/>
        <v>104.91411721341689</v>
      </c>
      <c r="K103" s="41">
        <f>'Real.Konjuh'!K104+'Real.Spreč.'!K104+'Real.Majev.'!K102+'Real.Vlas.'!K102</f>
        <v>569264</v>
      </c>
      <c r="L103" s="42">
        <f>I103/I104*100</f>
        <v>46.053301646579534</v>
      </c>
      <c r="M103" s="46">
        <f aca="true" t="shared" si="17" ref="M103:O107">I103/E103*100</f>
        <v>73.0676003231888</v>
      </c>
      <c r="N103" s="46">
        <f t="shared" si="17"/>
        <v>98.97558227680838</v>
      </c>
      <c r="O103" s="47">
        <f t="shared" si="17"/>
        <v>72.31908287556723</v>
      </c>
      <c r="P103" s="48">
        <f aca="true" t="shared" si="18" ref="P103:P112">L103/H103*100</f>
        <v>46.22694727627307</v>
      </c>
    </row>
    <row r="104" spans="1:16" ht="12.75">
      <c r="A104" s="1">
        <v>5</v>
      </c>
      <c r="B104" s="171"/>
      <c r="C104" s="171"/>
      <c r="D104" s="3" t="s">
        <v>0</v>
      </c>
      <c r="E104" s="122">
        <f>SUM(E100:E103)</f>
        <v>7454</v>
      </c>
      <c r="F104" s="122">
        <f t="shared" si="14"/>
        <v>105.98685269653878</v>
      </c>
      <c r="G104" s="122">
        <f>SUM(G100:G103)</f>
        <v>790026</v>
      </c>
      <c r="H104" s="123">
        <v>100</v>
      </c>
      <c r="I104" s="122">
        <f>SUM(I100:I103)</f>
        <v>11782</v>
      </c>
      <c r="J104" s="122">
        <f t="shared" si="15"/>
        <v>119.47971481921576</v>
      </c>
      <c r="K104" s="122">
        <f>SUM(K100:K103)</f>
        <v>1407710</v>
      </c>
      <c r="L104" s="124">
        <v>100</v>
      </c>
      <c r="M104" s="125">
        <f t="shared" si="17"/>
        <v>158.06278508183527</v>
      </c>
      <c r="N104" s="126">
        <f t="shared" si="17"/>
        <v>112.73069421290364</v>
      </c>
      <c r="O104" s="125">
        <f t="shared" si="17"/>
        <v>178.1852749150028</v>
      </c>
      <c r="P104" s="127">
        <f t="shared" si="18"/>
        <v>100</v>
      </c>
    </row>
    <row r="105" spans="1:16" ht="12.75">
      <c r="A105" s="1">
        <v>6</v>
      </c>
      <c r="B105" s="171"/>
      <c r="C105" s="171" t="s">
        <v>11</v>
      </c>
      <c r="D105" s="1" t="s">
        <v>12</v>
      </c>
      <c r="E105" s="41">
        <f>'Real.Konjuh'!E106+'Real.Spreč.'!E106+'Real.Majev.'!E104+'Real.Vlas.'!E104</f>
        <v>5</v>
      </c>
      <c r="F105" s="41">
        <f t="shared" si="14"/>
        <v>126</v>
      </c>
      <c r="G105" s="41">
        <f>'Real.Konjuh'!G106+'Real.Spreč.'!G106+'Real.Majev.'!G104+'Real.Vlas.'!G104</f>
        <v>630</v>
      </c>
      <c r="H105" s="50">
        <f>E105/E109*100</f>
        <v>0.5854800936768151</v>
      </c>
      <c r="I105" s="41">
        <f>'Real.Konjuh'!I106+'Real.Spreč.'!I106+'Real.Majev.'!I104+'Real.Vlas.'!I104</f>
        <v>72</v>
      </c>
      <c r="J105" s="41">
        <f t="shared" si="15"/>
        <v>145.54166666666666</v>
      </c>
      <c r="K105" s="41">
        <f>'Real.Konjuh'!K106+'Real.Spreč.'!K106+'Real.Majev.'!K104+'Real.Vlas.'!K104</f>
        <v>10479</v>
      </c>
      <c r="L105" s="42">
        <f>I105/I109*100</f>
        <v>7.531380753138076</v>
      </c>
      <c r="M105" s="47">
        <f t="shared" si="17"/>
        <v>1440</v>
      </c>
      <c r="N105" s="46">
        <f t="shared" si="17"/>
        <v>115.50925925925925</v>
      </c>
      <c r="O105" s="47">
        <f t="shared" si="17"/>
        <v>1663.3333333333333</v>
      </c>
      <c r="P105" s="48">
        <f t="shared" si="18"/>
        <v>1286.3598326359831</v>
      </c>
    </row>
    <row r="106" spans="1:16" ht="12.75">
      <c r="A106" s="1">
        <v>7</v>
      </c>
      <c r="B106" s="171"/>
      <c r="C106" s="171"/>
      <c r="D106" s="1" t="s">
        <v>37</v>
      </c>
      <c r="E106" s="41">
        <f>'Real.Konjuh'!E107+'Real.Spreč.'!E107+'Real.Majev.'!E105+'Real.Vlas.'!E105</f>
        <v>14</v>
      </c>
      <c r="F106" s="41">
        <f t="shared" si="14"/>
        <v>101</v>
      </c>
      <c r="G106" s="41">
        <f>'Real.Konjuh'!G107+'Real.Spreč.'!G107+'Real.Majev.'!G105+'Real.Vlas.'!G105</f>
        <v>1414</v>
      </c>
      <c r="H106" s="50">
        <f>E106/E109*100</f>
        <v>1.639344262295082</v>
      </c>
      <c r="I106" s="41">
        <f>'Real.Konjuh'!I107+'Real.Spreč.'!I107+'Real.Majev.'!I105+'Real.Vlas.'!I105</f>
        <v>119</v>
      </c>
      <c r="J106" s="41">
        <f t="shared" si="15"/>
        <v>125.12605042016807</v>
      </c>
      <c r="K106" s="41">
        <f>'Real.Konjuh'!K107+'Real.Spreč.'!K107+'Real.Majev.'!K105+'Real.Vlas.'!K105</f>
        <v>14890</v>
      </c>
      <c r="L106" s="42">
        <f>I106/I109*100</f>
        <v>12.447698744769875</v>
      </c>
      <c r="M106" s="47">
        <f t="shared" si="17"/>
        <v>850</v>
      </c>
      <c r="N106" s="46">
        <f t="shared" si="17"/>
        <v>123.88717863382976</v>
      </c>
      <c r="O106" s="47">
        <f t="shared" si="17"/>
        <v>1053.0410183875529</v>
      </c>
      <c r="P106" s="48">
        <f t="shared" si="18"/>
        <v>759.3096234309623</v>
      </c>
    </row>
    <row r="107" spans="1:16" ht="12.75">
      <c r="A107" s="1">
        <v>8</v>
      </c>
      <c r="B107" s="171"/>
      <c r="C107" s="171"/>
      <c r="D107" s="1" t="s">
        <v>13</v>
      </c>
      <c r="E107" s="41">
        <f>'Real.Konjuh'!E108+'Real.Spreč.'!E108+'Real.Majev.'!E106+'Real.Vlas.'!E106</f>
        <v>5</v>
      </c>
      <c r="F107" s="41">
        <f t="shared" si="14"/>
        <v>83</v>
      </c>
      <c r="G107" s="41">
        <f>'Real.Konjuh'!G108+'Real.Spreč.'!G108+'Real.Majev.'!G106+'Real.Vlas.'!G106</f>
        <v>415</v>
      </c>
      <c r="H107" s="50">
        <f>E107/E109*100</f>
        <v>0.5854800936768151</v>
      </c>
      <c r="I107" s="41">
        <f>'Real.Konjuh'!I108+'Real.Spreč.'!I108+'Real.Majev.'!I106+'Real.Vlas.'!I106</f>
        <v>19</v>
      </c>
      <c r="J107" s="41">
        <f t="shared" si="15"/>
        <v>102.47368421052632</v>
      </c>
      <c r="K107" s="41">
        <f>'Real.Konjuh'!K108+'Real.Spreč.'!K108+'Real.Majev.'!K106+'Real.Vlas.'!K106</f>
        <v>1947</v>
      </c>
      <c r="L107" s="42">
        <f>I107/I109*100</f>
        <v>1.9874476987447698</v>
      </c>
      <c r="M107" s="47">
        <f t="shared" si="17"/>
        <v>380</v>
      </c>
      <c r="N107" s="46">
        <f t="shared" si="17"/>
        <v>123.46227013316424</v>
      </c>
      <c r="O107" s="47">
        <f t="shared" si="17"/>
        <v>469.1566265060241</v>
      </c>
      <c r="P107" s="48">
        <f t="shared" si="18"/>
        <v>339.45606694560666</v>
      </c>
    </row>
    <row r="108" spans="1:16" ht="12.75">
      <c r="A108" s="1">
        <v>9</v>
      </c>
      <c r="B108" s="171"/>
      <c r="C108" s="171"/>
      <c r="D108" s="1" t="s">
        <v>14</v>
      </c>
      <c r="E108" s="41">
        <f>'Real.Konjuh'!E109+'Real.Spreč.'!E109+'Real.Majev.'!E107+'Real.Vlas.'!E107</f>
        <v>830</v>
      </c>
      <c r="F108" s="41">
        <f aca="true" t="shared" si="19" ref="F108:F114">G108/E108</f>
        <v>106</v>
      </c>
      <c r="G108" s="41">
        <f>'Real.Konjuh'!G109+'Real.Spreč.'!G109+'Real.Majev.'!G107+'Real.Vlas.'!G107</f>
        <v>87980</v>
      </c>
      <c r="H108" s="50">
        <f>E108/E109*100</f>
        <v>97.18969555035129</v>
      </c>
      <c r="I108" s="41">
        <f>'Real.Konjuh'!I109+'Real.Spreč.'!I109+'Real.Majev.'!I107+'Real.Vlas.'!I107</f>
        <v>746</v>
      </c>
      <c r="J108" s="41">
        <f t="shared" si="15"/>
        <v>100.53351206434316</v>
      </c>
      <c r="K108" s="41">
        <f>'Real.Konjuh'!K109+'Real.Spreč.'!K109+'Real.Majev.'!K107+'Real.Vlas.'!K107</f>
        <v>74998</v>
      </c>
      <c r="L108" s="42">
        <f>I108/I109*100</f>
        <v>78.03347280334728</v>
      </c>
      <c r="M108" s="47">
        <f aca="true" t="shared" si="20" ref="M108:O112">I108/E108*100</f>
        <v>89.87951807228916</v>
      </c>
      <c r="N108" s="46">
        <f t="shared" si="20"/>
        <v>94.8429359097577</v>
      </c>
      <c r="O108" s="47">
        <f t="shared" si="20"/>
        <v>85.24437372130029</v>
      </c>
      <c r="P108" s="48">
        <f t="shared" si="18"/>
        <v>80.28986237838383</v>
      </c>
    </row>
    <row r="109" spans="1:16" ht="12.75">
      <c r="A109" s="1">
        <v>10</v>
      </c>
      <c r="B109" s="171"/>
      <c r="C109" s="171"/>
      <c r="D109" s="3" t="s">
        <v>0</v>
      </c>
      <c r="E109" s="122">
        <f>SUM(E105:E108)</f>
        <v>854</v>
      </c>
      <c r="F109" s="122">
        <f t="shared" si="19"/>
        <v>105.90046838407494</v>
      </c>
      <c r="G109" s="122">
        <f>SUM(G105:G108)</f>
        <v>90439</v>
      </c>
      <c r="H109" s="123">
        <v>100</v>
      </c>
      <c r="I109" s="122">
        <f>SUM(I105:I108)</f>
        <v>956</v>
      </c>
      <c r="J109" s="122">
        <f t="shared" si="15"/>
        <v>107.02301255230125</v>
      </c>
      <c r="K109" s="122">
        <f>SUM(K105:K108)</f>
        <v>102314</v>
      </c>
      <c r="L109" s="124">
        <v>100</v>
      </c>
      <c r="M109" s="125">
        <f t="shared" si="20"/>
        <v>111.94379391100702</v>
      </c>
      <c r="N109" s="126">
        <f t="shared" si="20"/>
        <v>101.05999924774187</v>
      </c>
      <c r="O109" s="125">
        <f t="shared" si="20"/>
        <v>113.13039728435741</v>
      </c>
      <c r="P109" s="127">
        <f t="shared" si="18"/>
        <v>100</v>
      </c>
    </row>
    <row r="110" spans="1:16" ht="12.75">
      <c r="A110" s="1">
        <v>11</v>
      </c>
      <c r="B110" s="171"/>
      <c r="C110" s="185" t="s">
        <v>15</v>
      </c>
      <c r="D110" s="185"/>
      <c r="E110" s="122">
        <f>E104+E109</f>
        <v>8308</v>
      </c>
      <c r="F110" s="122">
        <f t="shared" si="19"/>
        <v>105.97797303803563</v>
      </c>
      <c r="G110" s="122">
        <f>G104+G109</f>
        <v>880465</v>
      </c>
      <c r="H110" s="123">
        <f>E110/E114*100</f>
        <v>34.300813343792576</v>
      </c>
      <c r="I110" s="122">
        <f>I104+I109</f>
        <v>12738</v>
      </c>
      <c r="J110" s="122">
        <f t="shared" si="15"/>
        <v>118.54482650337573</v>
      </c>
      <c r="K110" s="122">
        <f>K104+K109</f>
        <v>1510024</v>
      </c>
      <c r="L110" s="124">
        <f>I110/I114*100</f>
        <v>34.19413722753141</v>
      </c>
      <c r="M110" s="125">
        <f t="shared" si="20"/>
        <v>153.32209918151182</v>
      </c>
      <c r="N110" s="126">
        <f t="shared" si="20"/>
        <v>111.85798624477357</v>
      </c>
      <c r="O110" s="125">
        <f t="shared" si="20"/>
        <v>171.50301261265355</v>
      </c>
      <c r="P110" s="127">
        <f t="shared" si="18"/>
        <v>99.68899828936425</v>
      </c>
    </row>
    <row r="111" spans="1:16" ht="12.75">
      <c r="A111" s="1">
        <v>12</v>
      </c>
      <c r="B111" s="171"/>
      <c r="C111" s="182" t="s">
        <v>16</v>
      </c>
      <c r="D111" s="182"/>
      <c r="E111" s="41">
        <f>'Real.Konjuh'!E112+'Real.Spreč.'!E112+'Real.Majev.'!E110+'Real.Vlas.'!E110</f>
        <v>2424</v>
      </c>
      <c r="F111" s="41">
        <f t="shared" si="19"/>
        <v>61.366336633663366</v>
      </c>
      <c r="G111" s="41">
        <f>'Real.Konjuh'!G112+'Real.Spreč.'!G112+'Real.Majev.'!G110+'Real.Vlas.'!G110</f>
        <v>148752</v>
      </c>
      <c r="H111" s="50">
        <f>E111/E114*100</f>
        <v>10.007844432517238</v>
      </c>
      <c r="I111" s="41">
        <f>'Real.Konjuh'!I112+'Real.Spreč.'!I112+'Real.Majev.'!I110+'Real.Vlas.'!I110</f>
        <v>4300</v>
      </c>
      <c r="J111" s="41">
        <f t="shared" si="15"/>
        <v>59.599767441860465</v>
      </c>
      <c r="K111" s="41">
        <f>'Real.Konjuh'!K112+'Real.Spreč.'!K112+'Real.Majev.'!K110+'Real.Vlas.'!K110</f>
        <v>256279</v>
      </c>
      <c r="L111" s="42">
        <f>I111/I114*100</f>
        <v>11.543004402448192</v>
      </c>
      <c r="M111" s="47">
        <f t="shared" si="20"/>
        <v>177.3927392739274</v>
      </c>
      <c r="N111" s="46">
        <f t="shared" si="20"/>
        <v>97.12127317889492</v>
      </c>
      <c r="O111" s="47">
        <f t="shared" si="20"/>
        <v>172.28608690975585</v>
      </c>
      <c r="P111" s="48">
        <f t="shared" si="18"/>
        <v>115.33956667974323</v>
      </c>
    </row>
    <row r="112" spans="1:16" ht="12.75">
      <c r="A112" s="1">
        <v>13</v>
      </c>
      <c r="B112" s="171"/>
      <c r="C112" s="182" t="s">
        <v>17</v>
      </c>
      <c r="D112" s="182"/>
      <c r="E112" s="41">
        <f>'Real.Konjuh'!E113+'Real.Spreč.'!E113+'Real.Majev.'!E111+'Real.Vlas.'!E111</f>
        <v>13489</v>
      </c>
      <c r="F112" s="41">
        <f t="shared" si="19"/>
        <v>43.44169323152198</v>
      </c>
      <c r="G112" s="41">
        <f>'Real.Konjuh'!G113+'Real.Spreč.'!G113+'Real.Majev.'!G111+'Real.Vlas.'!G111</f>
        <v>585985</v>
      </c>
      <c r="H112" s="50">
        <f>E112/E114*100</f>
        <v>55.691342223690185</v>
      </c>
      <c r="I112" s="41">
        <f>'Real.Konjuh'!I113+'Real.Spreč.'!I113+'Real.Majev.'!I111+'Real.Vlas.'!I111</f>
        <v>20214</v>
      </c>
      <c r="J112" s="41">
        <f t="shared" si="15"/>
        <v>48.62753537152469</v>
      </c>
      <c r="K112" s="41">
        <f>'Real.Konjuh'!K113+'Real.Spreč.'!K113+'Real.Majev.'!K111+'Real.Vlas.'!K111</f>
        <v>982957</v>
      </c>
      <c r="L112" s="42">
        <f>I112/I114*100</f>
        <v>54.2628583700204</v>
      </c>
      <c r="M112" s="47">
        <f t="shared" si="20"/>
        <v>149.8554377641041</v>
      </c>
      <c r="N112" s="46">
        <f t="shared" si="20"/>
        <v>111.93747700478622</v>
      </c>
      <c r="O112" s="47">
        <f t="shared" si="20"/>
        <v>167.7443961876157</v>
      </c>
      <c r="P112" s="48">
        <f t="shared" si="18"/>
        <v>97.43499833792455</v>
      </c>
    </row>
    <row r="113" spans="1:16" ht="12.75">
      <c r="A113" s="1">
        <v>14</v>
      </c>
      <c r="B113" s="171"/>
      <c r="C113" s="208" t="s">
        <v>91</v>
      </c>
      <c r="D113" s="209"/>
      <c r="E113" s="41">
        <v>0</v>
      </c>
      <c r="F113" s="41">
        <v>49</v>
      </c>
      <c r="G113" s="41">
        <v>0</v>
      </c>
      <c r="H113" s="50">
        <f>E113/E114*100</f>
        <v>0</v>
      </c>
      <c r="I113" s="41">
        <f>'Real.Konjuh'!I114</f>
        <v>0</v>
      </c>
      <c r="J113" s="41">
        <v>0</v>
      </c>
      <c r="K113" s="41">
        <f>'Real.Konjuh'!K114</f>
        <v>0</v>
      </c>
      <c r="L113" s="42">
        <v>0</v>
      </c>
      <c r="M113" s="47">
        <v>0</v>
      </c>
      <c r="N113" s="46">
        <v>0</v>
      </c>
      <c r="O113" s="47">
        <v>0</v>
      </c>
      <c r="P113" s="48">
        <v>0</v>
      </c>
    </row>
    <row r="114" spans="1:16" ht="12.75">
      <c r="A114" s="1">
        <v>15</v>
      </c>
      <c r="B114" s="171"/>
      <c r="C114" s="169" t="s">
        <v>18</v>
      </c>
      <c r="D114" s="169"/>
      <c r="E114" s="64">
        <f>SUM(E110:E113)</f>
        <v>24221</v>
      </c>
      <c r="F114" s="64">
        <f t="shared" si="19"/>
        <v>66.68601626687585</v>
      </c>
      <c r="G114" s="64">
        <f>SUM(G110:G113)</f>
        <v>1615202</v>
      </c>
      <c r="H114" s="65">
        <v>100</v>
      </c>
      <c r="I114" s="64">
        <f>SUM(I110:I112)</f>
        <v>37252</v>
      </c>
      <c r="J114" s="64">
        <f>K114/I114</f>
        <v>73.80167507784817</v>
      </c>
      <c r="K114" s="64">
        <f>SUM(K110:K113)</f>
        <v>2749260</v>
      </c>
      <c r="L114" s="66">
        <v>100</v>
      </c>
      <c r="M114" s="67">
        <f>I114/E114*100</f>
        <v>153.8004211221667</v>
      </c>
      <c r="N114" s="68">
        <f>J114/F114*100</f>
        <v>110.67039119940172</v>
      </c>
      <c r="O114" s="67">
        <f>K114/G114*100</f>
        <v>170.21152772222916</v>
      </c>
      <c r="P114" s="69">
        <f>L114/H114*100</f>
        <v>100</v>
      </c>
    </row>
    <row r="115" spans="1:16" ht="12.75">
      <c r="A115" s="1">
        <v>16</v>
      </c>
      <c r="B115" s="189" t="s">
        <v>31</v>
      </c>
      <c r="C115" s="189" t="s">
        <v>3</v>
      </c>
      <c r="D115" s="1" t="s">
        <v>19</v>
      </c>
      <c r="E115" s="41">
        <f>'Real.Konjuh'!E116+'Real.Spreč.'!E116+'Real.Majev.'!E113+'Real.Vlas.'!E113</f>
        <v>0</v>
      </c>
      <c r="F115" s="41">
        <v>0</v>
      </c>
      <c r="G115" s="41">
        <f>'Real.Konjuh'!G116+'Real.Spreč.'!G116+'Real.Majev.'!G113+'Real.Vlas.'!G113</f>
        <v>0</v>
      </c>
      <c r="H115" s="50">
        <f>E115/E120*100</f>
        <v>0</v>
      </c>
      <c r="I115" s="41">
        <f>'Real.Konjuh'!I116+'Real.Spreč.'!I116+'Real.Majev.'!I113+'Real.Vlas.'!I113</f>
        <v>0</v>
      </c>
      <c r="J115" s="41">
        <v>0</v>
      </c>
      <c r="K115" s="41">
        <f>'Real.Konjuh'!K116+'Real.Spreč.'!K116+'Real.Majev.'!K113+'Real.Vlas.'!K113</f>
        <v>0</v>
      </c>
      <c r="L115" s="42">
        <v>0</v>
      </c>
      <c r="M115" s="47">
        <v>0</v>
      </c>
      <c r="N115" s="46">
        <v>0</v>
      </c>
      <c r="O115" s="47">
        <v>0</v>
      </c>
      <c r="P115" s="48">
        <v>0</v>
      </c>
    </row>
    <row r="116" spans="1:16" ht="12.75">
      <c r="A116" s="1">
        <v>17</v>
      </c>
      <c r="B116" s="190"/>
      <c r="C116" s="190"/>
      <c r="D116" s="1" t="s">
        <v>20</v>
      </c>
      <c r="E116" s="41">
        <f>'Real.Konjuh'!E117+'Real.Spreč.'!E117+'Real.Majev.'!E114+'Real.Vlas.'!E114</f>
        <v>0</v>
      </c>
      <c r="F116" s="41">
        <v>0</v>
      </c>
      <c r="G116" s="41">
        <f>'Real.Konjuh'!G117+'Real.Spreč.'!G117+'Real.Majev.'!G114+'Real.Vlas.'!G114</f>
        <v>0</v>
      </c>
      <c r="H116" s="50">
        <f>E116/E120*100</f>
        <v>0</v>
      </c>
      <c r="I116" s="41">
        <f>'Real.Konjuh'!I117+'Real.Spreč.'!I117+'Real.Majev.'!I114+'Real.Vlas.'!I114</f>
        <v>0</v>
      </c>
      <c r="J116" s="41">
        <v>0</v>
      </c>
      <c r="K116" s="41">
        <f>'Real.Konjuh'!K117+'Real.Spreč.'!K117+'Real.Majev.'!K114+'Real.Vlas.'!K114</f>
        <v>0</v>
      </c>
      <c r="L116" s="42">
        <f>I116/I120*100</f>
        <v>0</v>
      </c>
      <c r="M116" s="47">
        <v>0</v>
      </c>
      <c r="N116" s="46">
        <v>0</v>
      </c>
      <c r="O116" s="47">
        <v>0</v>
      </c>
      <c r="P116" s="48">
        <v>0</v>
      </c>
    </row>
    <row r="117" spans="1:16" ht="12.75">
      <c r="A117" s="1">
        <v>18</v>
      </c>
      <c r="B117" s="190"/>
      <c r="C117" s="190"/>
      <c r="D117" s="1" t="s">
        <v>21</v>
      </c>
      <c r="E117" s="41">
        <f>'Real.Konjuh'!E118+'Real.Spreč.'!E118+'Real.Majev.'!E115+'Real.Vlas.'!E115</f>
        <v>0</v>
      </c>
      <c r="F117" s="41">
        <v>0</v>
      </c>
      <c r="G117" s="41">
        <f>'Real.Konjuh'!G118+'Real.Spreč.'!G118+'Real.Majev.'!G115+'Real.Vlas.'!G115</f>
        <v>0</v>
      </c>
      <c r="H117" s="50">
        <f>E117/E120*100</f>
        <v>0</v>
      </c>
      <c r="I117" s="41">
        <f>'Real.Konjuh'!I118+'Real.Spreč.'!I118+'Real.Majev.'!I115+'Real.Vlas.'!I115</f>
        <v>0</v>
      </c>
      <c r="J117" s="41">
        <v>0</v>
      </c>
      <c r="K117" s="41">
        <f>'Real.Konjuh'!K118+'Real.Spreč.'!K118+'Real.Majev.'!K115+'Real.Vlas.'!K115</f>
        <v>0</v>
      </c>
      <c r="L117" s="42">
        <f>K117/K120*100</f>
        <v>0</v>
      </c>
      <c r="M117" s="47">
        <v>0</v>
      </c>
      <c r="N117" s="46">
        <v>0</v>
      </c>
      <c r="O117" s="47">
        <v>0</v>
      </c>
      <c r="P117" s="48">
        <v>0</v>
      </c>
    </row>
    <row r="118" spans="1:16" ht="12.75">
      <c r="A118" s="1">
        <v>19</v>
      </c>
      <c r="B118" s="190"/>
      <c r="C118" s="190"/>
      <c r="D118" s="1" t="s">
        <v>22</v>
      </c>
      <c r="E118" s="41">
        <f>'Real.Konjuh'!E119+'Real.Spreč.'!E119+'Real.Majev.'!E116+'Real.Vlas.'!E116</f>
        <v>0</v>
      </c>
      <c r="F118" s="41">
        <v>0</v>
      </c>
      <c r="G118" s="41">
        <f>'Real.Konjuh'!G119+'Real.Spreč.'!G119+'Real.Majev.'!G116+'Real.Vlas.'!G116</f>
        <v>0</v>
      </c>
      <c r="H118" s="50">
        <f>E118/E120*100</f>
        <v>0</v>
      </c>
      <c r="I118" s="41">
        <f>'Real.Konjuh'!I119+'Real.Spreč.'!I119+'Real.Majev.'!I116+'Real.Vlas.'!I116</f>
        <v>11</v>
      </c>
      <c r="J118" s="41">
        <f>K118/I118</f>
        <v>125.63636363636364</v>
      </c>
      <c r="K118" s="41">
        <f>'Real.Konjuh'!K119+'Real.Spreč.'!K119+'Real.Majev.'!K116+'Real.Vlas.'!K116</f>
        <v>1382</v>
      </c>
      <c r="L118" s="42">
        <f>K118/K120*100</f>
        <v>100</v>
      </c>
      <c r="M118" s="47">
        <v>0</v>
      </c>
      <c r="N118" s="46">
        <v>0</v>
      </c>
      <c r="O118" s="47">
        <v>0</v>
      </c>
      <c r="P118" s="48">
        <v>0</v>
      </c>
    </row>
    <row r="119" spans="1:16" ht="12.75">
      <c r="A119" s="1">
        <v>20</v>
      </c>
      <c r="B119" s="190"/>
      <c r="C119" s="190"/>
      <c r="D119" s="1" t="s">
        <v>23</v>
      </c>
      <c r="E119" s="41">
        <f>'Real.Konjuh'!E120+'Real.Spreč.'!E120+'Real.Majev.'!E117+'Real.Vlas.'!E117</f>
        <v>888</v>
      </c>
      <c r="F119" s="41">
        <f>G119/E119</f>
        <v>73.43243243243244</v>
      </c>
      <c r="G119" s="41">
        <f>'Real.Konjuh'!G120+'Real.Spreč.'!G120+'Real.Majev.'!G117+'Real.Vlas.'!G117</f>
        <v>65208</v>
      </c>
      <c r="H119" s="50">
        <f>E119/E120*100</f>
        <v>100</v>
      </c>
      <c r="I119" s="41">
        <f>'Real.Konjuh'!I120+'Real.Spreč.'!I120+'Real.Majev.'!I117+'Real.Vlas.'!I117</f>
        <v>0</v>
      </c>
      <c r="J119" s="41">
        <v>0</v>
      </c>
      <c r="K119" s="41">
        <f>'Real.Konjuh'!K120+'Real.Spreč.'!K120+'Real.Majev.'!K117+'Real.Vlas.'!K117</f>
        <v>0</v>
      </c>
      <c r="L119" s="42">
        <f>K119/K120*100</f>
        <v>0</v>
      </c>
      <c r="M119" s="47">
        <f aca="true" t="shared" si="21" ref="M119:O120">I119/E119*100</f>
        <v>0</v>
      </c>
      <c r="N119" s="46">
        <f t="shared" si="21"/>
        <v>0</v>
      </c>
      <c r="O119" s="47">
        <f t="shared" si="21"/>
        <v>0</v>
      </c>
      <c r="P119" s="48">
        <f>L119/H119*100</f>
        <v>0</v>
      </c>
    </row>
    <row r="120" spans="1:16" ht="12.75">
      <c r="A120" s="1">
        <v>21</v>
      </c>
      <c r="B120" s="190"/>
      <c r="C120" s="191"/>
      <c r="D120" s="3" t="s">
        <v>0</v>
      </c>
      <c r="E120" s="122">
        <f>SUM(E115:E119)</f>
        <v>888</v>
      </c>
      <c r="F120" s="122">
        <f>G120/E120</f>
        <v>73.43243243243244</v>
      </c>
      <c r="G120" s="122">
        <f>SUM(G115:G119)</f>
        <v>65208</v>
      </c>
      <c r="H120" s="123">
        <v>100</v>
      </c>
      <c r="I120" s="122">
        <f>SUM(I115:I119)</f>
        <v>11</v>
      </c>
      <c r="J120" s="41">
        <f>K120/I120</f>
        <v>125.63636363636364</v>
      </c>
      <c r="K120" s="122">
        <f>SUM(K115:K119)</f>
        <v>1382</v>
      </c>
      <c r="L120" s="42">
        <f>K120/K120*100</f>
        <v>100</v>
      </c>
      <c r="M120" s="47">
        <f t="shared" si="21"/>
        <v>1.2387387387387387</v>
      </c>
      <c r="N120" s="46">
        <f t="shared" si="21"/>
        <v>171.0911098470907</v>
      </c>
      <c r="O120" s="47">
        <f t="shared" si="21"/>
        <v>2.1193718562139616</v>
      </c>
      <c r="P120" s="48">
        <f>L120/H120*100</f>
        <v>100</v>
      </c>
    </row>
    <row r="121" spans="1:16" ht="12.75">
      <c r="A121" s="1">
        <v>22</v>
      </c>
      <c r="B121" s="190"/>
      <c r="C121" s="189" t="s">
        <v>4</v>
      </c>
      <c r="D121" s="1" t="s">
        <v>19</v>
      </c>
      <c r="E121" s="41">
        <f>'Real.Konjuh'!E122+'Real.Spreč.'!E122+'Real.Majev.'!E119+'Real.Vlas.'!E119</f>
        <v>0</v>
      </c>
      <c r="F121" s="41">
        <v>0</v>
      </c>
      <c r="G121" s="41">
        <f>'Real.Konjuh'!G122+'Real.Spreč.'!G122+'Real.Majev.'!G119+'Real.Vlas.'!G119</f>
        <v>0</v>
      </c>
      <c r="H121" s="50">
        <v>0</v>
      </c>
      <c r="I121" s="41">
        <f>'Real.Konjuh'!I122+'Real.Spreč.'!I122+'Real.Majev.'!I119+'Real.Vlas.'!I119</f>
        <v>0</v>
      </c>
      <c r="J121" s="41">
        <v>0</v>
      </c>
      <c r="K121" s="41">
        <f>'Real.Konjuh'!K122+'Real.Spreč.'!K122+'Real.Majev.'!K119+'Real.Vlas.'!K119</f>
        <v>0</v>
      </c>
      <c r="L121" s="42">
        <v>0</v>
      </c>
      <c r="M121" s="47">
        <v>0</v>
      </c>
      <c r="N121" s="46">
        <v>0</v>
      </c>
      <c r="O121" s="47">
        <v>0</v>
      </c>
      <c r="P121" s="48">
        <v>0</v>
      </c>
    </row>
    <row r="122" spans="1:16" ht="12.75">
      <c r="A122" s="1">
        <v>23</v>
      </c>
      <c r="B122" s="190"/>
      <c r="C122" s="190"/>
      <c r="D122" s="1" t="s">
        <v>21</v>
      </c>
      <c r="E122" s="41">
        <f>'Real.Konjuh'!E123+'Real.Spreč.'!E123+'Real.Majev.'!E120+'Real.Vlas.'!E120</f>
        <v>4</v>
      </c>
      <c r="F122" s="41">
        <f>G122/E122</f>
        <v>120</v>
      </c>
      <c r="G122" s="41">
        <f>'Real.Konjuh'!G123+'Real.Spreč.'!G123+'Real.Majev.'!G120+'Real.Vlas.'!G120</f>
        <v>480</v>
      </c>
      <c r="H122" s="50">
        <v>100</v>
      </c>
      <c r="I122" s="41">
        <f>'Real.Konjuh'!I123+'Real.Spreč.'!I123+'Real.Majev.'!I120+'Real.Vlas.'!I120</f>
        <v>0</v>
      </c>
      <c r="J122" s="41">
        <v>0</v>
      </c>
      <c r="K122" s="41">
        <f>'Real.Konjuh'!K123+'Real.Spreč.'!K123+'Real.Majev.'!K120+'Real.Vlas.'!K120</f>
        <v>0</v>
      </c>
      <c r="L122" s="42">
        <v>0</v>
      </c>
      <c r="M122" s="47">
        <v>0</v>
      </c>
      <c r="N122" s="46">
        <v>0</v>
      </c>
      <c r="O122" s="47">
        <v>0</v>
      </c>
      <c r="P122" s="48">
        <v>0</v>
      </c>
    </row>
    <row r="123" spans="1:16" ht="12.75">
      <c r="A123" s="1">
        <v>24</v>
      </c>
      <c r="B123" s="190"/>
      <c r="C123" s="190"/>
      <c r="D123" s="1" t="s">
        <v>22</v>
      </c>
      <c r="E123" s="41">
        <f>'Real.Konjuh'!E124+'Real.Spreč.'!E124+'Real.Majev.'!E121+'Real.Vlas.'!E121</f>
        <v>0</v>
      </c>
      <c r="F123" s="41">
        <v>0</v>
      </c>
      <c r="G123" s="41">
        <f>'Real.Konjuh'!G124+'Real.Spreč.'!G124+'Real.Majev.'!G121+'Real.Vlas.'!G121</f>
        <v>0</v>
      </c>
      <c r="H123" s="50">
        <v>0</v>
      </c>
      <c r="I123" s="41">
        <f>'Real.Konjuh'!I124+'Real.Spreč.'!I124+'Real.Majev.'!I121+'Real.Vlas.'!I121</f>
        <v>1</v>
      </c>
      <c r="J123" s="41">
        <f>K123/I123</f>
        <v>307</v>
      </c>
      <c r="K123" s="41">
        <f>'Real.Konjuh'!K124+'Real.Spreč.'!K124+'Real.Majev.'!K121+'Real.Vlas.'!K121</f>
        <v>307</v>
      </c>
      <c r="L123" s="42">
        <f>I123/I125*100</f>
        <v>25</v>
      </c>
      <c r="M123" s="47">
        <v>0</v>
      </c>
      <c r="N123" s="46">
        <v>0</v>
      </c>
      <c r="O123" s="47">
        <v>0</v>
      </c>
      <c r="P123" s="48">
        <v>0</v>
      </c>
    </row>
    <row r="124" spans="1:16" ht="12.75">
      <c r="A124" s="1">
        <v>25</v>
      </c>
      <c r="B124" s="190"/>
      <c r="C124" s="190"/>
      <c r="D124" s="1" t="s">
        <v>23</v>
      </c>
      <c r="E124" s="41">
        <f>'Real.Konjuh'!E125+'Real.Spreč.'!E125+'Real.Majev.'!E122+'Real.Vlas.'!E122</f>
        <v>0</v>
      </c>
      <c r="F124" s="41">
        <v>0</v>
      </c>
      <c r="G124" s="41">
        <f>'Real.Konjuh'!G125+'Real.Spreč.'!G125+'Real.Majev.'!G122+'Real.Vlas.'!G122</f>
        <v>0</v>
      </c>
      <c r="H124" s="50">
        <v>0</v>
      </c>
      <c r="I124" s="41">
        <f>'Real.Konjuh'!I125+'Real.Spreč.'!I125+'Real.Majev.'!I122+'Real.Vlas.'!I122</f>
        <v>3</v>
      </c>
      <c r="J124" s="41">
        <f>K124/I124</f>
        <v>137.66666666666666</v>
      </c>
      <c r="K124" s="41">
        <f>'Real.Konjuh'!K125+'Real.Spreč.'!K125+'Real.Majev.'!K122+'Real.Vlas.'!K122</f>
        <v>413</v>
      </c>
      <c r="L124" s="42">
        <f>I124/I125*100</f>
        <v>75</v>
      </c>
      <c r="M124" s="46">
        <v>0</v>
      </c>
      <c r="N124" s="46">
        <v>0</v>
      </c>
      <c r="O124" s="47">
        <v>0</v>
      </c>
      <c r="P124" s="48">
        <v>0</v>
      </c>
    </row>
    <row r="125" spans="1:16" ht="12.75">
      <c r="A125" s="1">
        <v>26</v>
      </c>
      <c r="B125" s="190"/>
      <c r="C125" s="191"/>
      <c r="D125" s="3" t="s">
        <v>0</v>
      </c>
      <c r="E125" s="122">
        <f>SUM(E121:E124)</f>
        <v>4</v>
      </c>
      <c r="F125" s="122">
        <v>120</v>
      </c>
      <c r="G125" s="122">
        <f>SUM(G121:G124)</f>
        <v>480</v>
      </c>
      <c r="H125" s="123">
        <v>100</v>
      </c>
      <c r="I125" s="122">
        <f>SUM(I121:I124)</f>
        <v>4</v>
      </c>
      <c r="J125" s="41">
        <f>K125/I125</f>
        <v>180</v>
      </c>
      <c r="K125" s="122">
        <f>SUM(K121:K124)</f>
        <v>720</v>
      </c>
      <c r="L125" s="42">
        <f>I125/I125*100</f>
        <v>100</v>
      </c>
      <c r="M125" s="126">
        <f>I125/E125*100</f>
        <v>100</v>
      </c>
      <c r="N125" s="126">
        <f>J125/F125*100</f>
        <v>150</v>
      </c>
      <c r="O125" s="125">
        <f>K125/G125*100</f>
        <v>150</v>
      </c>
      <c r="P125" s="127">
        <v>100</v>
      </c>
    </row>
    <row r="126" spans="1:16" ht="12.75">
      <c r="A126" s="1">
        <v>27</v>
      </c>
      <c r="B126" s="190"/>
      <c r="C126" s="189" t="s">
        <v>24</v>
      </c>
      <c r="D126" s="1" t="s">
        <v>19</v>
      </c>
      <c r="E126" s="41">
        <f>'Real.Konjuh'!E127+'Real.Spreč.'!E127+'Real.Majev.'!E124+'Real.Vlas.'!E124</f>
        <v>0</v>
      </c>
      <c r="F126" s="41">
        <v>0</v>
      </c>
      <c r="G126" s="41">
        <f>'Real.Konjuh'!G127+'Real.Spreč.'!G127+'Real.Majev.'!G124+'Real.Vlas.'!G124</f>
        <v>0</v>
      </c>
      <c r="H126" s="50">
        <v>0</v>
      </c>
      <c r="I126" s="41">
        <f>'Real.Konjuh'!I127+'Real.Spreč.'!I127+'Real.Majev.'!I124+'Real.Vlas.'!I124</f>
        <v>0</v>
      </c>
      <c r="J126" s="41">
        <v>0</v>
      </c>
      <c r="K126" s="41">
        <f>'Real.Konjuh'!K127+'Real.Spreč.'!K127+'Real.Majev.'!K124+'Real.Vlas.'!K124</f>
        <v>0</v>
      </c>
      <c r="L126" s="42">
        <v>0</v>
      </c>
      <c r="M126" s="46">
        <v>0</v>
      </c>
      <c r="N126" s="46">
        <v>0</v>
      </c>
      <c r="O126" s="47">
        <v>0</v>
      </c>
      <c r="P126" s="48">
        <v>0</v>
      </c>
    </row>
    <row r="127" spans="1:16" ht="12.75">
      <c r="A127" s="1">
        <v>28</v>
      </c>
      <c r="B127" s="190"/>
      <c r="C127" s="190"/>
      <c r="D127" s="1" t="s">
        <v>20</v>
      </c>
      <c r="E127" s="41">
        <f>'Real.Konjuh'!E128+'Real.Spreč.'!E128+'Real.Majev.'!E125+'Real.Vlas.'!E125</f>
        <v>0</v>
      </c>
      <c r="F127" s="41">
        <v>0</v>
      </c>
      <c r="G127" s="41">
        <f>'Real.Konjuh'!G128+'Real.Spreč.'!G128+'Real.Majev.'!G125+'Real.Vlas.'!G125</f>
        <v>0</v>
      </c>
      <c r="H127" s="50">
        <v>0</v>
      </c>
      <c r="I127" s="41">
        <f>'Real.Konjuh'!I128+'Real.Spreč.'!I128+'Real.Majev.'!I125+'Real.Vlas.'!I125</f>
        <v>0</v>
      </c>
      <c r="J127" s="41">
        <v>0</v>
      </c>
      <c r="K127" s="41">
        <f>'Real.Konjuh'!K128+'Real.Spreč.'!K128+'Real.Majev.'!K125+'Real.Vlas.'!K125</f>
        <v>0</v>
      </c>
      <c r="L127" s="42">
        <v>0</v>
      </c>
      <c r="M127" s="46">
        <v>0</v>
      </c>
      <c r="N127" s="46">
        <v>0</v>
      </c>
      <c r="O127" s="47">
        <v>0</v>
      </c>
      <c r="P127" s="48">
        <v>0</v>
      </c>
    </row>
    <row r="128" spans="1:16" ht="12.75">
      <c r="A128" s="1">
        <v>29</v>
      </c>
      <c r="B128" s="190"/>
      <c r="C128" s="190"/>
      <c r="D128" s="1" t="s">
        <v>21</v>
      </c>
      <c r="E128" s="41">
        <f>'Real.Konjuh'!E129+'Real.Spreč.'!E129+'Real.Majev.'!E126+'Real.Vlas.'!E126</f>
        <v>0</v>
      </c>
      <c r="F128" s="41">
        <v>0</v>
      </c>
      <c r="G128" s="41">
        <f>'Real.Konjuh'!G129+'Real.Spreč.'!G129+'Real.Majev.'!G126+'Real.Vlas.'!G126</f>
        <v>0</v>
      </c>
      <c r="H128" s="50">
        <v>0</v>
      </c>
      <c r="I128" s="41">
        <f>'Real.Konjuh'!I129+'Real.Spreč.'!I129+'Real.Majev.'!I126+'Real.Vlas.'!I126</f>
        <v>0</v>
      </c>
      <c r="J128" s="41">
        <v>0</v>
      </c>
      <c r="K128" s="41">
        <f>'Real.Konjuh'!K129+'Real.Spreč.'!K129+'Real.Majev.'!K126+'Real.Vlas.'!K126</f>
        <v>0</v>
      </c>
      <c r="L128" s="42">
        <v>0</v>
      </c>
      <c r="M128" s="46">
        <v>0</v>
      </c>
      <c r="N128" s="46">
        <v>0</v>
      </c>
      <c r="O128" s="47">
        <v>0</v>
      </c>
      <c r="P128" s="48">
        <v>0</v>
      </c>
    </row>
    <row r="129" spans="1:16" ht="12.75">
      <c r="A129" s="1">
        <v>30</v>
      </c>
      <c r="B129" s="190"/>
      <c r="C129" s="190"/>
      <c r="D129" s="1" t="s">
        <v>22</v>
      </c>
      <c r="E129" s="41">
        <f>'Real.Konjuh'!E130+'Real.Spreč.'!E130+'Real.Majev.'!E127+'Real.Vlas.'!E127</f>
        <v>0</v>
      </c>
      <c r="F129" s="41">
        <v>0</v>
      </c>
      <c r="G129" s="41">
        <f>'Real.Konjuh'!G130+'Real.Spreč.'!G130+'Real.Majev.'!G127+'Real.Vlas.'!G127</f>
        <v>0</v>
      </c>
      <c r="H129" s="50">
        <v>0</v>
      </c>
      <c r="I129" s="41">
        <f>'Real.Konjuh'!I130+'Real.Spreč.'!I130+'Real.Majev.'!I127+'Real.Vlas.'!I127</f>
        <v>0</v>
      </c>
      <c r="J129" s="41">
        <v>0</v>
      </c>
      <c r="K129" s="41">
        <f>'Real.Konjuh'!K130+'Real.Spreč.'!K130+'Real.Majev.'!K127+'Real.Vlas.'!K127</f>
        <v>0</v>
      </c>
      <c r="L129" s="42">
        <v>0</v>
      </c>
      <c r="M129" s="46">
        <v>0</v>
      </c>
      <c r="N129" s="46">
        <v>0</v>
      </c>
      <c r="O129" s="47">
        <v>0</v>
      </c>
      <c r="P129" s="48">
        <v>0</v>
      </c>
    </row>
    <row r="130" spans="1:16" ht="12.75">
      <c r="A130" s="1">
        <v>31</v>
      </c>
      <c r="B130" s="190"/>
      <c r="C130" s="191"/>
      <c r="D130" s="3" t="s">
        <v>0</v>
      </c>
      <c r="E130" s="122">
        <f>SUM(E126:E129)</f>
        <v>0</v>
      </c>
      <c r="F130" s="122">
        <v>0</v>
      </c>
      <c r="G130" s="122">
        <f>SUM(G126:G129)</f>
        <v>0</v>
      </c>
      <c r="H130" s="123">
        <v>0</v>
      </c>
      <c r="I130" s="122">
        <f>SUM(I126:I129)</f>
        <v>0</v>
      </c>
      <c r="J130" s="122">
        <v>0</v>
      </c>
      <c r="K130" s="122">
        <f>SUM(K126:K129)</f>
        <v>0</v>
      </c>
      <c r="L130" s="124">
        <v>0</v>
      </c>
      <c r="M130" s="126">
        <v>0</v>
      </c>
      <c r="N130" s="126">
        <v>0</v>
      </c>
      <c r="O130" s="125">
        <v>0</v>
      </c>
      <c r="P130" s="127">
        <v>0</v>
      </c>
    </row>
    <row r="131" spans="1:16" ht="12.75">
      <c r="A131" s="1">
        <v>32</v>
      </c>
      <c r="B131" s="190"/>
      <c r="C131" s="182" t="s">
        <v>25</v>
      </c>
      <c r="D131" s="182"/>
      <c r="E131" s="41">
        <f>'Real.Konjuh'!E132+'Real.Spreč.'!E132+'Real.Majev.'!E129+'Real.Vlas.'!E129</f>
        <v>0</v>
      </c>
      <c r="F131" s="41">
        <v>0</v>
      </c>
      <c r="G131" s="41">
        <f>'Real.Konjuh'!G132+'Real.Spreč.'!G132+'Real.Majev.'!G129+'Real.Vlas.'!G129</f>
        <v>0</v>
      </c>
      <c r="H131" s="50">
        <v>0</v>
      </c>
      <c r="I131" s="41">
        <f>'Real.Konjuh'!I132+'Real.Spreč.'!I132+'Real.Majev.'!I129+'Real.Vlas.'!I129</f>
        <v>0</v>
      </c>
      <c r="J131" s="41">
        <v>0</v>
      </c>
      <c r="K131" s="41">
        <f>'Real.Konjuh'!K132+'Real.Spreč.'!K132+'Real.Majev.'!K129+'Real.Vlas.'!K129</f>
        <v>0</v>
      </c>
      <c r="L131" s="42">
        <v>0</v>
      </c>
      <c r="M131" s="46">
        <v>0</v>
      </c>
      <c r="N131" s="46">
        <v>0</v>
      </c>
      <c r="O131" s="47">
        <v>0</v>
      </c>
      <c r="P131" s="48">
        <v>0</v>
      </c>
    </row>
    <row r="132" spans="1:16" ht="12.75">
      <c r="A132" s="1">
        <v>33</v>
      </c>
      <c r="B132" s="190"/>
      <c r="C132" s="185" t="s">
        <v>26</v>
      </c>
      <c r="D132" s="185"/>
      <c r="E132" s="122">
        <f>E120+E125+E130+E131</f>
        <v>892</v>
      </c>
      <c r="F132" s="122">
        <f>G132/E132</f>
        <v>73.64125560538116</v>
      </c>
      <c r="G132" s="122">
        <f>G120+G125+G130+G131</f>
        <v>65688</v>
      </c>
      <c r="H132" s="123">
        <f>E132/E136*100</f>
        <v>33.48348348348348</v>
      </c>
      <c r="I132" s="122">
        <f>I120+I125+I130+I131</f>
        <v>15</v>
      </c>
      <c r="J132" s="41">
        <f>K132/I132</f>
        <v>140.13333333333333</v>
      </c>
      <c r="K132" s="122">
        <f>K120+K125+K130+K131</f>
        <v>2102</v>
      </c>
      <c r="L132" s="124">
        <f>I132/I136*100</f>
        <v>0.7727975270479135</v>
      </c>
      <c r="M132" s="46">
        <f aca="true" t="shared" si="22" ref="M132:O133">I132/E132*100</f>
        <v>1.6816143497757847</v>
      </c>
      <c r="N132" s="46">
        <f t="shared" si="22"/>
        <v>190.29188486989</v>
      </c>
      <c r="O132" s="47">
        <f t="shared" si="22"/>
        <v>3.1999756424308856</v>
      </c>
      <c r="P132" s="48">
        <f>L132/H132*100</f>
        <v>2.3079962018561004</v>
      </c>
    </row>
    <row r="133" spans="1:16" ht="12.75">
      <c r="A133" s="1">
        <v>34</v>
      </c>
      <c r="B133" s="190"/>
      <c r="C133" s="182" t="s">
        <v>27</v>
      </c>
      <c r="D133" s="182"/>
      <c r="E133" s="41">
        <f>'Real.Konjuh'!E134+'Real.Spreč.'!E134+'Real.Majev.'!E131+'Real.Vlas.'!E131</f>
        <v>162</v>
      </c>
      <c r="F133" s="41">
        <f>G133/E133</f>
        <v>49</v>
      </c>
      <c r="G133" s="41">
        <f>'Real.Konjuh'!G134+'Real.Spreč.'!G134+'Real.Majev.'!G131+'Real.Vlas.'!G131</f>
        <v>7938</v>
      </c>
      <c r="H133" s="50">
        <f>E133/E136*100</f>
        <v>6.081081081081082</v>
      </c>
      <c r="I133" s="41">
        <f>'Real.Konjuh'!I134+'Real.Spreč.'!I134+'Real.Majev.'!I131+'Real.Vlas.'!I131</f>
        <v>1025</v>
      </c>
      <c r="J133" s="41">
        <f>K133/I133</f>
        <v>53.26634146341463</v>
      </c>
      <c r="K133" s="41">
        <f>'Real.Konjuh'!K134+'Real.Spreč.'!K134+'Real.Majev.'!K131+'Real.Vlas.'!K131</f>
        <v>54598</v>
      </c>
      <c r="L133" s="42">
        <f>I133/I136*100</f>
        <v>52.80783101494075</v>
      </c>
      <c r="M133" s="46">
        <f t="shared" si="22"/>
        <v>632.716049382716</v>
      </c>
      <c r="N133" s="46">
        <f t="shared" si="22"/>
        <v>108.7068193130911</v>
      </c>
      <c r="O133" s="46">
        <f t="shared" si="22"/>
        <v>687.8054925673973</v>
      </c>
      <c r="P133" s="47">
        <f>L133/H133*100</f>
        <v>868.3954433568035</v>
      </c>
    </row>
    <row r="134" spans="1:16" ht="12.75">
      <c r="A134" s="1">
        <v>35</v>
      </c>
      <c r="B134" s="190"/>
      <c r="C134" s="182" t="s">
        <v>17</v>
      </c>
      <c r="D134" s="182"/>
      <c r="E134" s="41">
        <f>'Real.Konjuh'!E135+'Real.Spreč.'!E135+'Real.Majev.'!E132+'Real.Vlas.'!E132</f>
        <v>0</v>
      </c>
      <c r="F134" s="41">
        <v>0</v>
      </c>
      <c r="G134" s="41">
        <f>'Real.Konjuh'!G135+'Real.Spreč.'!G135+'Real.Majev.'!G132+'Real.Vlas.'!G132</f>
        <v>0</v>
      </c>
      <c r="H134" s="50">
        <f>E134/E136*100</f>
        <v>0</v>
      </c>
      <c r="I134" s="41">
        <f>'Real.Konjuh'!I135+'Real.Spreč.'!I135+'Real.Majev.'!I132+'Real.Vlas.'!I132</f>
        <v>0</v>
      </c>
      <c r="J134" s="41">
        <v>0</v>
      </c>
      <c r="K134" s="41">
        <f>'Real.Konjuh'!K135+'Real.Spreč.'!K135+'Real.Majev.'!K132+'Real.Vlas.'!K132</f>
        <v>0</v>
      </c>
      <c r="L134" s="42">
        <f>I134/I136*100</f>
        <v>0</v>
      </c>
      <c r="M134" s="46">
        <v>0</v>
      </c>
      <c r="N134" s="46">
        <v>0</v>
      </c>
      <c r="O134" s="47">
        <v>0</v>
      </c>
      <c r="P134" s="48">
        <v>0</v>
      </c>
    </row>
    <row r="135" spans="1:16" ht="12.75">
      <c r="A135" s="1">
        <v>36</v>
      </c>
      <c r="B135" s="190"/>
      <c r="C135" s="182" t="s">
        <v>28</v>
      </c>
      <c r="D135" s="182"/>
      <c r="E135" s="41">
        <f>'Real.Konjuh'!E136+'Real.Spreč.'!E136+'Real.Majev.'!E133+'Real.Vlas.'!E133</f>
        <v>1610</v>
      </c>
      <c r="F135" s="45">
        <f>G135/E135</f>
        <v>26</v>
      </c>
      <c r="G135" s="41">
        <f>'Real.Konjuh'!G136+'Real.Spreč.'!G136+'Real.Majev.'!G133+'Real.Vlas.'!G133</f>
        <v>41860</v>
      </c>
      <c r="H135" s="50">
        <f>E135/E136*100</f>
        <v>60.43543543543544</v>
      </c>
      <c r="I135" s="41">
        <f>'Real.Konjuh'!I136+'Real.Spreč.'!I136+'Real.Majev.'!I133+'Real.Vlas.'!I133</f>
        <v>901</v>
      </c>
      <c r="J135" s="41">
        <f>K135/I135</f>
        <v>22.446170921198668</v>
      </c>
      <c r="K135" s="41">
        <f>'Real.Konjuh'!K136+'Real.Spreč.'!K136+'Real.Majev.'!K133+'Real.Vlas.'!K133</f>
        <v>20224</v>
      </c>
      <c r="L135" s="42">
        <f>I135/I136*100</f>
        <v>46.419371458011334</v>
      </c>
      <c r="M135" s="46">
        <f aca="true" t="shared" si="23" ref="M135:O138">I135/E135*100</f>
        <v>55.962732919254655</v>
      </c>
      <c r="N135" s="46">
        <f t="shared" si="23"/>
        <v>86.33142661999487</v>
      </c>
      <c r="O135" s="47">
        <f t="shared" si="23"/>
        <v>48.31342570473005</v>
      </c>
      <c r="P135" s="48">
        <f>L135/H135*100</f>
        <v>76.8082022137529</v>
      </c>
    </row>
    <row r="136" spans="1:16" ht="12.75">
      <c r="A136" s="1">
        <v>37</v>
      </c>
      <c r="B136" s="190"/>
      <c r="C136" s="169" t="s">
        <v>29</v>
      </c>
      <c r="D136" s="169"/>
      <c r="E136" s="64">
        <f>SUM(E132:E135)</f>
        <v>2664</v>
      </c>
      <c r="F136" s="64">
        <f>G136/E136</f>
        <v>43.3506006006006</v>
      </c>
      <c r="G136" s="64">
        <f>SUM(G132:G135)</f>
        <v>115486</v>
      </c>
      <c r="H136" s="65">
        <v>100</v>
      </c>
      <c r="I136" s="64">
        <f>SUM(I132:I135)</f>
        <v>1941</v>
      </c>
      <c r="J136" s="64">
        <f>K136/I136</f>
        <v>39.63111798042246</v>
      </c>
      <c r="K136" s="64">
        <f>SUM(K132:K135)</f>
        <v>76924</v>
      </c>
      <c r="L136" s="66">
        <v>100</v>
      </c>
      <c r="M136" s="68">
        <f t="shared" si="23"/>
        <v>72.86036036036036</v>
      </c>
      <c r="N136" s="68">
        <f t="shared" si="23"/>
        <v>91.41999748873927</v>
      </c>
      <c r="O136" s="67">
        <f t="shared" si="23"/>
        <v>66.60893961172782</v>
      </c>
      <c r="P136" s="69">
        <f>L136/H136*100</f>
        <v>100</v>
      </c>
    </row>
    <row r="137" spans="1:16" ht="12.75">
      <c r="A137" s="1">
        <v>38</v>
      </c>
      <c r="B137" s="190"/>
      <c r="C137" s="182" t="s">
        <v>30</v>
      </c>
      <c r="D137" s="182"/>
      <c r="E137" s="41">
        <f>'Real.Konjuh'!E138+'Real.Spreč.'!E138+'Real.Majev.'!E135+'Real.Vlas.'!E135</f>
        <v>35148</v>
      </c>
      <c r="F137" s="41">
        <f>G137/E137</f>
        <v>26</v>
      </c>
      <c r="G137" s="41">
        <f>'Real.Konjuh'!G138+'Real.Spreč.'!G138+'Real.Majev.'!G135+'Real.Vlas.'!G135</f>
        <v>913848</v>
      </c>
      <c r="H137" s="50">
        <v>100</v>
      </c>
      <c r="I137" s="41">
        <f>'Real.Konjuh'!I138+'Real.Spreč.'!I138+'Real.Majev.'!I135+'Real.Vlas.'!I135</f>
        <v>34758</v>
      </c>
      <c r="J137" s="41">
        <f>K137/I137</f>
        <v>26.688359514356407</v>
      </c>
      <c r="K137" s="41">
        <f>'Real.Konjuh'!K138+'Real.Spreč.'!K138+'Real.Majev.'!K135+'Real.Vlas.'!K135</f>
        <v>927634</v>
      </c>
      <c r="L137" s="42">
        <v>100</v>
      </c>
      <c r="M137" s="46">
        <f t="shared" si="23"/>
        <v>98.89040628200752</v>
      </c>
      <c r="N137" s="46">
        <f t="shared" si="23"/>
        <v>102.6475365936785</v>
      </c>
      <c r="O137" s="47">
        <f t="shared" si="23"/>
        <v>101.50856597596099</v>
      </c>
      <c r="P137" s="48">
        <f>L137/H137*100</f>
        <v>100</v>
      </c>
    </row>
    <row r="138" spans="1:16" ht="12.75">
      <c r="A138" s="1">
        <v>39</v>
      </c>
      <c r="B138" s="57"/>
      <c r="C138" s="192" t="s">
        <v>1</v>
      </c>
      <c r="D138" s="192"/>
      <c r="E138" s="58">
        <f>E114+E136+E137</f>
        <v>62033</v>
      </c>
      <c r="F138" s="58">
        <f>G138/E138</f>
        <v>42.63111569648413</v>
      </c>
      <c r="G138" s="58">
        <f>G114+G136+G137</f>
        <v>2644536</v>
      </c>
      <c r="H138" s="59">
        <v>0</v>
      </c>
      <c r="I138" s="58">
        <f>I114+I136+I137</f>
        <v>73951</v>
      </c>
      <c r="J138" s="58">
        <f>K138/I138</f>
        <v>50.76088220578491</v>
      </c>
      <c r="K138" s="58">
        <f>K114+K136+K137</f>
        <v>3753818</v>
      </c>
      <c r="L138" s="60">
        <v>0</v>
      </c>
      <c r="M138" s="62">
        <f t="shared" si="23"/>
        <v>119.2123547144262</v>
      </c>
      <c r="N138" s="62">
        <f t="shared" si="23"/>
        <v>119.07002989830562</v>
      </c>
      <c r="O138" s="61">
        <f t="shared" si="23"/>
        <v>141.9461864009414</v>
      </c>
      <c r="P138" s="63">
        <v>0</v>
      </c>
    </row>
  </sheetData>
  <sheetProtection/>
  <mergeCells count="95">
    <mergeCell ref="A5:A6"/>
    <mergeCell ref="B5:D6"/>
    <mergeCell ref="E5:H5"/>
    <mergeCell ref="A1:D1"/>
    <mergeCell ref="A2:D2"/>
    <mergeCell ref="F2:J2"/>
    <mergeCell ref="A3:P3"/>
    <mergeCell ref="B4:D4"/>
    <mergeCell ref="N4:P4"/>
    <mergeCell ref="I5:L5"/>
    <mergeCell ref="M5:P5"/>
    <mergeCell ref="B7:D7"/>
    <mergeCell ref="B8:B22"/>
    <mergeCell ref="C8:C12"/>
    <mergeCell ref="C13:C17"/>
    <mergeCell ref="C18:D18"/>
    <mergeCell ref="C19:D19"/>
    <mergeCell ref="C20:D20"/>
    <mergeCell ref="C22:D22"/>
    <mergeCell ref="C21:D21"/>
    <mergeCell ref="C41:D41"/>
    <mergeCell ref="C42:D42"/>
    <mergeCell ref="C43:D43"/>
    <mergeCell ref="B23:B45"/>
    <mergeCell ref="C23:C28"/>
    <mergeCell ref="C29:C33"/>
    <mergeCell ref="C34:C38"/>
    <mergeCell ref="C39:D39"/>
    <mergeCell ref="C40:D40"/>
    <mergeCell ref="C44:D44"/>
    <mergeCell ref="C45:D45"/>
    <mergeCell ref="F48:J48"/>
    <mergeCell ref="A49:P49"/>
    <mergeCell ref="C46:D46"/>
    <mergeCell ref="A47:D47"/>
    <mergeCell ref="B50:D50"/>
    <mergeCell ref="M50:P50"/>
    <mergeCell ref="A48:D48"/>
    <mergeCell ref="A51:A52"/>
    <mergeCell ref="B51:D52"/>
    <mergeCell ref="E51:H51"/>
    <mergeCell ref="I51:L51"/>
    <mergeCell ref="M51:P51"/>
    <mergeCell ref="B53:D53"/>
    <mergeCell ref="B54:B68"/>
    <mergeCell ref="C54:C58"/>
    <mergeCell ref="C59:C63"/>
    <mergeCell ref="C64:D64"/>
    <mergeCell ref="C65:D65"/>
    <mergeCell ref="C66:D66"/>
    <mergeCell ref="C68:D68"/>
    <mergeCell ref="C67:D67"/>
    <mergeCell ref="B69:B90"/>
    <mergeCell ref="C69:C74"/>
    <mergeCell ref="C75:C79"/>
    <mergeCell ref="C80:C84"/>
    <mergeCell ref="C85:D85"/>
    <mergeCell ref="C86:D86"/>
    <mergeCell ref="C87:D87"/>
    <mergeCell ref="C88:D88"/>
    <mergeCell ref="C89:D89"/>
    <mergeCell ref="C90:D90"/>
    <mergeCell ref="C91:D91"/>
    <mergeCell ref="A93:D93"/>
    <mergeCell ref="A94:D94"/>
    <mergeCell ref="F94:J94"/>
    <mergeCell ref="A95:P95"/>
    <mergeCell ref="B96:D96"/>
    <mergeCell ref="M96:P96"/>
    <mergeCell ref="A97:A98"/>
    <mergeCell ref="B97:D98"/>
    <mergeCell ref="E97:H97"/>
    <mergeCell ref="I97:L97"/>
    <mergeCell ref="M97:P97"/>
    <mergeCell ref="C135:D135"/>
    <mergeCell ref="C113:D113"/>
    <mergeCell ref="C136:D136"/>
    <mergeCell ref="B99:D99"/>
    <mergeCell ref="B100:B114"/>
    <mergeCell ref="C100:C104"/>
    <mergeCell ref="C105:C109"/>
    <mergeCell ref="C110:D110"/>
    <mergeCell ref="C111:D111"/>
    <mergeCell ref="C112:D112"/>
    <mergeCell ref="C114:D114"/>
    <mergeCell ref="C137:D137"/>
    <mergeCell ref="C138:D138"/>
    <mergeCell ref="B115:B137"/>
    <mergeCell ref="C115:C120"/>
    <mergeCell ref="C121:C125"/>
    <mergeCell ref="C126:C130"/>
    <mergeCell ref="C131:D131"/>
    <mergeCell ref="C132:D132"/>
    <mergeCell ref="C133:D133"/>
    <mergeCell ref="C134:D134"/>
  </mergeCells>
  <printOptions horizontalCentered="1"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22.00390625" style="0" customWidth="1"/>
    <col min="2" max="3" width="12.00390625" style="0" customWidth="1"/>
    <col min="4" max="4" width="12.421875" style="0" customWidth="1"/>
    <col min="5" max="5" width="12.8515625" style="0" customWidth="1"/>
    <col min="6" max="6" width="13.7109375" style="0" customWidth="1"/>
  </cols>
  <sheetData>
    <row r="1" spans="1:4" ht="12.75">
      <c r="A1" s="167" t="s">
        <v>2</v>
      </c>
      <c r="B1" s="167"/>
      <c r="C1" s="167"/>
      <c r="D1" s="119"/>
    </row>
    <row r="2" spans="1:4" ht="12.75">
      <c r="A2" s="167" t="s">
        <v>65</v>
      </c>
      <c r="B2" s="167"/>
      <c r="C2" s="167"/>
      <c r="D2" s="119"/>
    </row>
    <row r="3" spans="1:4" ht="12.75">
      <c r="A3" s="119"/>
      <c r="B3" s="119"/>
      <c r="C3" s="119"/>
      <c r="D3" s="119"/>
    </row>
    <row r="4" spans="1:4" ht="12.75">
      <c r="A4" s="119"/>
      <c r="B4" s="119"/>
      <c r="C4" s="119"/>
      <c r="D4" s="119"/>
    </row>
    <row r="6" spans="1:9" ht="12.75">
      <c r="A6" s="170" t="s">
        <v>38</v>
      </c>
      <c r="B6" s="170"/>
      <c r="C6" s="170"/>
      <c r="D6" s="170"/>
      <c r="E6" s="170"/>
      <c r="F6" s="170"/>
      <c r="G6" s="116"/>
      <c r="H6" s="116"/>
      <c r="I6" s="116"/>
    </row>
    <row r="7" spans="1:9" ht="12.75">
      <c r="A7" s="170" t="s">
        <v>73</v>
      </c>
      <c r="B7" s="170"/>
      <c r="C7" s="170"/>
      <c r="D7" s="170"/>
      <c r="E7" s="170"/>
      <c r="F7" s="170"/>
      <c r="G7" s="116"/>
      <c r="H7" s="116"/>
      <c r="I7" s="7"/>
    </row>
    <row r="8" spans="1:9" ht="12.75">
      <c r="A8" s="170" t="s">
        <v>100</v>
      </c>
      <c r="B8" s="170"/>
      <c r="C8" s="170"/>
      <c r="D8" s="170"/>
      <c r="E8" s="170"/>
      <c r="F8" s="170"/>
      <c r="G8" s="116"/>
      <c r="H8" s="116"/>
      <c r="I8" s="7"/>
    </row>
    <row r="9" spans="1:9" ht="12.75">
      <c r="A9" s="2"/>
      <c r="B9" s="2"/>
      <c r="C9" s="2"/>
      <c r="D9" s="2"/>
      <c r="E9" s="2"/>
      <c r="G9" s="116"/>
      <c r="H9" s="116"/>
      <c r="I9" s="7"/>
    </row>
    <row r="10" spans="1:9" ht="12.75">
      <c r="A10" s="2"/>
      <c r="B10" s="2"/>
      <c r="C10" s="2"/>
      <c r="D10" s="2"/>
      <c r="E10" s="2"/>
      <c r="F10" s="135" t="s">
        <v>76</v>
      </c>
      <c r="G10" s="116"/>
      <c r="H10" s="116"/>
      <c r="I10" s="7"/>
    </row>
    <row r="12" spans="1:6" ht="16.5" customHeight="1">
      <c r="A12" s="138" t="s">
        <v>75</v>
      </c>
      <c r="B12" s="134" t="s">
        <v>69</v>
      </c>
      <c r="C12" s="134" t="s">
        <v>70</v>
      </c>
      <c r="D12" s="134" t="s">
        <v>71</v>
      </c>
      <c r="E12" s="134" t="s">
        <v>72</v>
      </c>
      <c r="F12" s="134" t="s">
        <v>88</v>
      </c>
    </row>
    <row r="13" spans="1:6" s="108" customFormat="1" ht="15.75" customHeight="1">
      <c r="A13" s="139" t="s">
        <v>74</v>
      </c>
      <c r="B13" s="141">
        <v>8682401.46</v>
      </c>
      <c r="C13" s="142">
        <v>4264232.33</v>
      </c>
      <c r="D13" s="142">
        <v>1458213.45</v>
      </c>
      <c r="E13" s="142">
        <v>1020318.36</v>
      </c>
      <c r="F13" s="128">
        <f>SUM(B13:E13)</f>
        <v>15425165.6</v>
      </c>
    </row>
    <row r="14" spans="1:6" ht="15" customHeight="1">
      <c r="A14" s="140" t="s">
        <v>85</v>
      </c>
      <c r="B14" s="143">
        <v>5653582.94</v>
      </c>
      <c r="C14" s="144">
        <v>3113097.97</v>
      </c>
      <c r="D14" s="144">
        <v>846504.02</v>
      </c>
      <c r="E14" s="144">
        <v>747755.77</v>
      </c>
      <c r="F14" s="128">
        <f>SUM(B14:E14)</f>
        <v>10360940.7</v>
      </c>
    </row>
    <row r="15" spans="1:6" ht="15.75" customHeight="1">
      <c r="A15" s="217" t="s">
        <v>93</v>
      </c>
      <c r="B15" s="218"/>
      <c r="C15" s="218"/>
      <c r="D15" s="218"/>
      <c r="E15" s="218"/>
      <c r="F15" s="219"/>
    </row>
    <row r="16" spans="1:6" ht="15.75" customHeight="1">
      <c r="A16" s="133" t="s">
        <v>86</v>
      </c>
      <c r="B16" s="217"/>
      <c r="C16" s="218"/>
      <c r="D16" s="218"/>
      <c r="E16" s="218"/>
      <c r="F16" s="219"/>
    </row>
    <row r="17" spans="1:6" ht="15" customHeight="1">
      <c r="A17" s="117" t="s">
        <v>68</v>
      </c>
      <c r="B17" s="132">
        <v>271419.97</v>
      </c>
      <c r="C17" s="83">
        <v>14297.94</v>
      </c>
      <c r="D17" s="83">
        <v>0</v>
      </c>
      <c r="E17" s="83">
        <v>14397.83</v>
      </c>
      <c r="F17" s="145">
        <f aca="true" t="shared" si="0" ref="F17:F28">B17+C17+D17+E17</f>
        <v>300115.74</v>
      </c>
    </row>
    <row r="18" spans="1:6" ht="15" customHeight="1">
      <c r="A18" s="117" t="s">
        <v>77</v>
      </c>
      <c r="B18" s="132">
        <v>11259.18</v>
      </c>
      <c r="C18" s="83">
        <v>76630.86</v>
      </c>
      <c r="D18" s="83">
        <v>0</v>
      </c>
      <c r="E18" s="83">
        <v>0</v>
      </c>
      <c r="F18" s="145">
        <f t="shared" si="0"/>
        <v>87890.04000000001</v>
      </c>
    </row>
    <row r="19" spans="1:6" ht="15" customHeight="1">
      <c r="A19" s="117" t="s">
        <v>78</v>
      </c>
      <c r="B19" s="132">
        <v>0</v>
      </c>
      <c r="C19" s="83">
        <v>33694.76</v>
      </c>
      <c r="D19" s="83">
        <v>0</v>
      </c>
      <c r="E19" s="83">
        <v>0</v>
      </c>
      <c r="F19" s="145">
        <f t="shared" si="0"/>
        <v>33694.76</v>
      </c>
    </row>
    <row r="20" spans="1:6" ht="15" customHeight="1">
      <c r="A20" s="117" t="s">
        <v>79</v>
      </c>
      <c r="B20" s="132">
        <v>0</v>
      </c>
      <c r="C20" s="83">
        <v>12443.47</v>
      </c>
      <c r="D20" s="83">
        <v>0</v>
      </c>
      <c r="E20" s="83">
        <v>0</v>
      </c>
      <c r="F20" s="145">
        <f t="shared" si="0"/>
        <v>12443.47</v>
      </c>
    </row>
    <row r="21" spans="1:6" ht="15" customHeight="1">
      <c r="A21" s="117" t="s">
        <v>66</v>
      </c>
      <c r="B21" s="132">
        <v>0</v>
      </c>
      <c r="C21" s="83">
        <v>1375.81</v>
      </c>
      <c r="D21" s="83">
        <v>0</v>
      </c>
      <c r="E21" s="83">
        <v>0</v>
      </c>
      <c r="F21" s="145">
        <f t="shared" si="0"/>
        <v>1375.81</v>
      </c>
    </row>
    <row r="22" spans="1:6" ht="15" customHeight="1">
      <c r="A22" s="117" t="s">
        <v>80</v>
      </c>
      <c r="B22" s="132">
        <v>0</v>
      </c>
      <c r="C22" s="83">
        <v>15578.88</v>
      </c>
      <c r="D22" s="83">
        <v>0</v>
      </c>
      <c r="E22" s="83">
        <v>0</v>
      </c>
      <c r="F22" s="145">
        <f t="shared" si="0"/>
        <v>15578.88</v>
      </c>
    </row>
    <row r="23" spans="1:6" ht="15" customHeight="1">
      <c r="A23" s="117" t="s">
        <v>81</v>
      </c>
      <c r="B23" s="132">
        <v>0</v>
      </c>
      <c r="C23" s="83">
        <v>1633.19</v>
      </c>
      <c r="D23" s="83">
        <v>0</v>
      </c>
      <c r="E23" s="83">
        <v>6282.09</v>
      </c>
      <c r="F23" s="145">
        <f t="shared" si="0"/>
        <v>7915.280000000001</v>
      </c>
    </row>
    <row r="24" spans="1:6" ht="15" customHeight="1">
      <c r="A24" s="117" t="s">
        <v>82</v>
      </c>
      <c r="B24" s="132">
        <v>0</v>
      </c>
      <c r="C24" s="83">
        <v>0</v>
      </c>
      <c r="D24" s="83">
        <v>34486.88</v>
      </c>
      <c r="E24" s="83">
        <v>0</v>
      </c>
      <c r="F24" s="145">
        <f t="shared" si="0"/>
        <v>34486.88</v>
      </c>
    </row>
    <row r="25" spans="1:6" ht="15" customHeight="1">
      <c r="A25" s="117" t="s">
        <v>83</v>
      </c>
      <c r="B25" s="132">
        <v>0</v>
      </c>
      <c r="C25" s="83">
        <v>0</v>
      </c>
      <c r="D25" s="83">
        <v>7554.66</v>
      </c>
      <c r="E25" s="83">
        <v>0</v>
      </c>
      <c r="F25" s="145">
        <f t="shared" si="0"/>
        <v>7554.66</v>
      </c>
    </row>
    <row r="26" spans="1:6" ht="15" customHeight="1">
      <c r="A26" s="117" t="s">
        <v>84</v>
      </c>
      <c r="B26" s="132">
        <v>0</v>
      </c>
      <c r="C26" s="83">
        <v>0</v>
      </c>
      <c r="D26" s="83">
        <v>264.82</v>
      </c>
      <c r="E26" s="83">
        <v>16707.87</v>
      </c>
      <c r="F26" s="145">
        <f t="shared" si="0"/>
        <v>16972.69</v>
      </c>
    </row>
    <row r="27" spans="1:6" ht="15" customHeight="1">
      <c r="A27" s="117" t="s">
        <v>94</v>
      </c>
      <c r="B27" s="132">
        <v>0</v>
      </c>
      <c r="C27" s="83">
        <v>0</v>
      </c>
      <c r="D27" s="83">
        <v>18.85</v>
      </c>
      <c r="E27" s="83">
        <v>0</v>
      </c>
      <c r="F27" s="145">
        <f t="shared" si="0"/>
        <v>18.85</v>
      </c>
    </row>
    <row r="28" spans="1:6" ht="15" customHeight="1">
      <c r="A28" s="117" t="s">
        <v>87</v>
      </c>
      <c r="B28" s="132">
        <v>113071.66</v>
      </c>
      <c r="C28" s="83">
        <v>62261.96</v>
      </c>
      <c r="D28" s="83">
        <v>16930.08</v>
      </c>
      <c r="E28" s="83">
        <v>14955.12</v>
      </c>
      <c r="F28" s="145">
        <f t="shared" si="0"/>
        <v>207218.82</v>
      </c>
    </row>
    <row r="29" spans="1:6" ht="15" customHeight="1">
      <c r="A29" s="120" t="s">
        <v>67</v>
      </c>
      <c r="B29" s="121">
        <f>SUM(B17:B28)</f>
        <v>395750.80999999994</v>
      </c>
      <c r="C29" s="118">
        <f>SUM(C17:C28)</f>
        <v>217916.87</v>
      </c>
      <c r="D29" s="118">
        <f>SUM(D17:D28)</f>
        <v>59255.28999999999</v>
      </c>
      <c r="E29" s="118">
        <f>SUM(E17:E28)</f>
        <v>52342.909999999996</v>
      </c>
      <c r="F29" s="118">
        <f>SUM(F17:F28)</f>
        <v>725265.88</v>
      </c>
    </row>
    <row r="30" spans="2:3" ht="12.75">
      <c r="B30" s="4"/>
      <c r="C30" s="4"/>
    </row>
  </sheetData>
  <sheetProtection/>
  <mergeCells count="7">
    <mergeCell ref="A8:F8"/>
    <mergeCell ref="B16:F16"/>
    <mergeCell ref="A1:C1"/>
    <mergeCell ref="A2:C2"/>
    <mergeCell ref="A7:F7"/>
    <mergeCell ref="A6:F6"/>
    <mergeCell ref="A15:F15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no name</cp:lastModifiedBy>
  <cp:lastPrinted>2017-05-10T08:47:27Z</cp:lastPrinted>
  <dcterms:created xsi:type="dcterms:W3CDTF">2007-10-08T11:23:51Z</dcterms:created>
  <dcterms:modified xsi:type="dcterms:W3CDTF">2017-05-10T08:48:59Z</dcterms:modified>
  <cp:category/>
  <cp:version/>
  <cp:contentType/>
  <cp:contentStatus/>
</cp:coreProperties>
</file>